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-ko\Desktop\web 2023\"/>
    </mc:Choice>
  </mc:AlternateContent>
  <xr:revisionPtr revIDLastSave="0" documentId="13_ncr:40009_{C9C4869E-5E95-44E0-B881-D5623CF0F2CC}" xr6:coauthVersionLast="47" xr6:coauthVersionMax="47" xr10:uidLastSave="{00000000-0000-0000-0000-000000000000}"/>
  <bookViews>
    <workbookView xWindow="-108" yWindow="-108" windowWidth="23256" windowHeight="12456" activeTab="3"/>
  </bookViews>
  <sheets>
    <sheet name="Izvršenje 12 2021 opći dio" sheetId="22" r:id="rId1"/>
    <sheet name="2021 posebni dio" sheetId="23" r:id="rId2"/>
    <sheet name="izvršenje 12 2022 opći dio" sheetId="20" r:id="rId3"/>
    <sheet name="2022 posebni dio" sheetId="21" r:id="rId4"/>
  </sheets>
  <definedNames>
    <definedName name="_xlnm.Print_Area" localSheetId="1">'2021 posebni dio'!$A$1:$BS$253</definedName>
    <definedName name="_xlnm.Print_Area" localSheetId="3">'2022 posebni dio'!$A$1:$V$128</definedName>
    <definedName name="_xlnm.Print_Area" localSheetId="0">'Izvršenje 12 2021 opći dio'!$A$1:$G$94</definedName>
    <definedName name="_xlnm.Print_Area" localSheetId="2">'izvršenje 12 2022 opći dio'!$A$1:$F$96</definedName>
  </definedNames>
  <calcPr calcId="191029"/>
</workbook>
</file>

<file path=xl/calcChain.xml><?xml version="1.0" encoding="utf-8"?>
<calcChain xmlns="http://schemas.openxmlformats.org/spreadsheetml/2006/main">
  <c r="AT246" i="23" l="1"/>
  <c r="AT245" i="23"/>
  <c r="AT244" i="23"/>
  <c r="AT243" i="23"/>
  <c r="AT241" i="23"/>
  <c r="AT240" i="23"/>
  <c r="AT239" i="23"/>
  <c r="AT238" i="23"/>
  <c r="AT237" i="23"/>
  <c r="AT236" i="23"/>
  <c r="AT234" i="23"/>
  <c r="AT233" i="23"/>
  <c r="AT232" i="23"/>
  <c r="AT231" i="23"/>
  <c r="AT230" i="23"/>
  <c r="AT229" i="23"/>
  <c r="AT227" i="23"/>
  <c r="AT226" i="23"/>
  <c r="AT225" i="23"/>
  <c r="AT224" i="23"/>
  <c r="AT223" i="23"/>
  <c r="AT222" i="23"/>
  <c r="AT218" i="23"/>
  <c r="AT217" i="23"/>
  <c r="AT216" i="23"/>
  <c r="AT215" i="23"/>
  <c r="AT213" i="23"/>
  <c r="AT212" i="23"/>
  <c r="AT211" i="23"/>
  <c r="AT210" i="23"/>
  <c r="AT209" i="23"/>
  <c r="AT207" i="23"/>
  <c r="AT206" i="23"/>
  <c r="AT205" i="23"/>
  <c r="AT204" i="23"/>
  <c r="AT202" i="23"/>
  <c r="AT201" i="23"/>
  <c r="AT199" i="23"/>
  <c r="AT198" i="23"/>
  <c r="AT197" i="23"/>
  <c r="AT196" i="23"/>
  <c r="AT195" i="23"/>
  <c r="AT194" i="23"/>
  <c r="AT192" i="23"/>
  <c r="AT191" i="23"/>
  <c r="AT190" i="23"/>
  <c r="AT189" i="23"/>
  <c r="AT188" i="23"/>
  <c r="AT187" i="23"/>
  <c r="AT185" i="23"/>
  <c r="AT184" i="23"/>
  <c r="AT183" i="23"/>
  <c r="AT182" i="23"/>
  <c r="AT181" i="23"/>
  <c r="AT179" i="23"/>
  <c r="AT178" i="23"/>
  <c r="AT176" i="23"/>
  <c r="AT175" i="23"/>
  <c r="AT174" i="23"/>
  <c r="AT173" i="23"/>
  <c r="AT169" i="23"/>
  <c r="AT168" i="23"/>
  <c r="AT167" i="23"/>
  <c r="AT166" i="23"/>
  <c r="BJ166" i="23" s="1"/>
  <c r="BJ165" i="23"/>
  <c r="BJ164" i="23"/>
  <c r="AT164" i="23"/>
  <c r="BJ163" i="23"/>
  <c r="AT163" i="23"/>
  <c r="AT162" i="23"/>
  <c r="AT161" i="23"/>
  <c r="AT160" i="23"/>
  <c r="AT159" i="23"/>
  <c r="BJ159" i="23" s="1"/>
  <c r="BJ158" i="23"/>
  <c r="BJ157" i="23"/>
  <c r="AT157" i="23"/>
  <c r="AT156" i="23"/>
  <c r="AT155" i="23"/>
  <c r="AT154" i="23"/>
  <c r="AT153" i="23"/>
  <c r="AT151" i="23"/>
  <c r="AT150" i="23"/>
  <c r="AT149" i="23"/>
  <c r="AT148" i="23"/>
  <c r="AT147" i="23"/>
  <c r="AT146" i="23"/>
  <c r="AT144" i="23"/>
  <c r="AT143" i="23"/>
  <c r="AT142" i="23"/>
  <c r="AT141" i="23"/>
  <c r="AT140" i="23"/>
  <c r="AT139" i="23"/>
  <c r="BJ139" i="23" s="1"/>
  <c r="BJ138" i="23"/>
  <c r="AT137" i="23"/>
  <c r="BJ137" i="23" s="1"/>
  <c r="BJ136" i="23"/>
  <c r="AT136" i="23"/>
  <c r="AT135" i="23"/>
  <c r="AT134" i="23"/>
  <c r="AT133" i="23"/>
  <c r="AT132" i="23"/>
  <c r="BJ132" i="23" s="1"/>
  <c r="BJ131" i="23"/>
  <c r="BJ130" i="23"/>
  <c r="AT130" i="23"/>
  <c r="AT129" i="23"/>
  <c r="BJ129" i="23" s="1"/>
  <c r="AT128" i="23"/>
  <c r="AT127" i="23"/>
  <c r="AT126" i="23"/>
  <c r="AT125" i="23"/>
  <c r="BJ125" i="23" s="1"/>
  <c r="BJ124" i="23"/>
  <c r="BJ123" i="23"/>
  <c r="BJ122" i="23"/>
  <c r="AT121" i="23"/>
  <c r="AT120" i="23"/>
  <c r="AT119" i="23"/>
  <c r="AT118" i="23"/>
  <c r="AT116" i="23"/>
  <c r="AT114" i="23"/>
  <c r="AT113" i="23"/>
  <c r="AT112" i="23"/>
  <c r="AT111" i="23"/>
  <c r="AT110" i="23"/>
  <c r="AT108" i="23"/>
  <c r="AT107" i="23"/>
  <c r="AT106" i="23"/>
  <c r="AT105" i="23"/>
  <c r="AT104" i="23"/>
  <c r="BJ103" i="23"/>
  <c r="AT103" i="23"/>
  <c r="BJ102" i="23"/>
  <c r="AT101" i="23"/>
  <c r="BJ101" i="23" s="1"/>
  <c r="BJ100" i="23"/>
  <c r="AT100" i="23"/>
  <c r="AT99" i="23"/>
  <c r="AT98" i="23"/>
  <c r="AT97" i="23"/>
  <c r="AT96" i="23"/>
  <c r="BJ96" i="23" s="1"/>
  <c r="BJ95" i="23"/>
  <c r="BJ94" i="23"/>
  <c r="AT94" i="23"/>
  <c r="AT93" i="23"/>
  <c r="BJ93" i="23" s="1"/>
  <c r="AT92" i="23"/>
  <c r="AT91" i="23"/>
  <c r="AT90" i="23"/>
  <c r="AT89" i="23"/>
  <c r="BJ89" i="23" s="1"/>
  <c r="BJ88" i="23"/>
  <c r="AT87" i="23"/>
  <c r="BJ87" i="23" s="1"/>
  <c r="AT86" i="23"/>
  <c r="AT85" i="23"/>
  <c r="AT84" i="23"/>
  <c r="AT83" i="23"/>
  <c r="AT81" i="23"/>
  <c r="BJ80" i="23"/>
  <c r="AT80" i="23"/>
  <c r="AT79" i="23"/>
  <c r="AT78" i="23"/>
  <c r="AT77" i="23"/>
  <c r="AT76" i="23"/>
  <c r="AT74" i="23"/>
  <c r="AT73" i="23"/>
  <c r="AT71" i="23"/>
  <c r="AT70" i="23"/>
  <c r="BJ69" i="23"/>
  <c r="AT69" i="23"/>
  <c r="BJ67" i="23"/>
  <c r="BJ66" i="23"/>
  <c r="BJ64" i="23"/>
  <c r="AT62" i="23"/>
  <c r="AT61" i="23"/>
  <c r="AT60" i="23"/>
  <c r="BJ60" i="23" s="1"/>
  <c r="BJ59" i="23"/>
  <c r="BJ58" i="23"/>
  <c r="BJ57" i="23"/>
  <c r="AT55" i="23"/>
  <c r="AT54" i="23"/>
  <c r="BJ53" i="23"/>
  <c r="AT53" i="23"/>
  <c r="BJ52" i="23"/>
  <c r="AT51" i="23"/>
  <c r="BJ51" i="23" s="1"/>
  <c r="AT49" i="23"/>
  <c r="AT48" i="23"/>
  <c r="BJ47" i="23"/>
  <c r="AT47" i="23"/>
  <c r="BJ46" i="23"/>
  <c r="AT45" i="23"/>
  <c r="BJ45" i="23" s="1"/>
  <c r="AT44" i="23"/>
  <c r="BJ44" i="23" s="1"/>
  <c r="AT43" i="23"/>
  <c r="BJ41" i="23"/>
  <c r="BA41" i="23"/>
  <c r="AT41" i="23"/>
  <c r="AT40" i="23"/>
  <c r="BJ40" i="23" s="1"/>
  <c r="AT39" i="23"/>
  <c r="BJ39" i="23" s="1"/>
  <c r="AT37" i="23"/>
  <c r="BJ37" i="23" s="1"/>
  <c r="AT36" i="23"/>
  <c r="AT35" i="23"/>
  <c r="BJ35" i="23" s="1"/>
  <c r="AT34" i="23"/>
  <c r="BJ34" i="23" s="1"/>
  <c r="AT33" i="23"/>
  <c r="AT32" i="23"/>
  <c r="BJ32" i="23" s="1"/>
  <c r="AT30" i="23"/>
  <c r="AT29" i="23"/>
  <c r="AT28" i="23"/>
  <c r="BJ28" i="23" s="1"/>
  <c r="AT27" i="23"/>
  <c r="BJ27" i="23" s="1"/>
  <c r="AT26" i="23"/>
  <c r="BJ26" i="23" s="1"/>
  <c r="BJ24" i="23"/>
  <c r="BJ23" i="23"/>
  <c r="BJ22" i="23"/>
  <c r="BJ21" i="23"/>
  <c r="BI20" i="23"/>
  <c r="BI19" i="23"/>
  <c r="BI18" i="23"/>
  <c r="BI17" i="23"/>
  <c r="BI16" i="23"/>
  <c r="BJ15" i="23"/>
  <c r="BJ14" i="23"/>
  <c r="E91" i="22" l="1"/>
  <c r="E89" i="22"/>
  <c r="E85" i="22"/>
  <c r="E83" i="22"/>
  <c r="E79" i="22"/>
  <c r="E92" i="22" s="1"/>
  <c r="D79" i="22"/>
  <c r="C79" i="22"/>
  <c r="E19" i="22"/>
  <c r="D19" i="22"/>
  <c r="C19" i="22"/>
  <c r="V113" i="21"/>
  <c r="V112" i="21"/>
  <c r="V110" i="21"/>
  <c r="V109" i="21"/>
  <c r="V108" i="21"/>
  <c r="V107" i="21"/>
  <c r="V106" i="21"/>
  <c r="V104" i="21"/>
  <c r="V103" i="21"/>
  <c r="V101" i="21"/>
  <c r="V100" i="21"/>
  <c r="V98" i="21"/>
  <c r="V97" i="21"/>
  <c r="V95" i="21"/>
  <c r="V94" i="21"/>
  <c r="V93" i="21"/>
  <c r="V91" i="21"/>
  <c r="V89" i="21"/>
  <c r="V88" i="21"/>
  <c r="V87" i="21"/>
  <c r="V85" i="21"/>
  <c r="V84" i="21"/>
  <c r="V82" i="21"/>
  <c r="V79" i="21"/>
  <c r="V75" i="21"/>
  <c r="V68" i="21"/>
  <c r="V62" i="21"/>
  <c r="V61" i="21"/>
  <c r="S61" i="21"/>
  <c r="V59" i="21"/>
  <c r="V58" i="21"/>
  <c r="S57" i="21"/>
  <c r="V57" i="21" s="1"/>
  <c r="V54" i="21"/>
  <c r="V50" i="21"/>
  <c r="V47" i="21"/>
  <c r="V46" i="21"/>
  <c r="V44" i="21"/>
  <c r="V43" i="21"/>
  <c r="V42" i="21"/>
  <c r="S41" i="21"/>
  <c r="V41" i="21" s="1"/>
  <c r="V39" i="21"/>
  <c r="V38" i="21"/>
  <c r="V36" i="21"/>
  <c r="V34" i="21"/>
  <c r="V32" i="21"/>
  <c r="V31" i="21"/>
  <c r="V29" i="21"/>
  <c r="V27" i="21"/>
  <c r="V25" i="21"/>
  <c r="V24" i="21"/>
  <c r="S18" i="21"/>
  <c r="V17" i="21"/>
  <c r="V16" i="21"/>
  <c r="V15" i="21"/>
  <c r="S14" i="21"/>
  <c r="V14" i="21" s="1"/>
  <c r="V13" i="21"/>
  <c r="V12" i="21"/>
  <c r="V11" i="21"/>
  <c r="S5" i="21"/>
  <c r="E80" i="20"/>
  <c r="F48" i="20"/>
  <c r="E22" i="20"/>
  <c r="E96" i="20"/>
  <c r="E85" i="20"/>
  <c r="E87" i="20"/>
  <c r="E91" i="20"/>
  <c r="D80" i="20"/>
  <c r="C22" i="20"/>
  <c r="D22" i="20"/>
  <c r="F51" i="20"/>
  <c r="F50" i="20"/>
  <c r="F20" i="20"/>
  <c r="C80" i="20"/>
  <c r="F77" i="20"/>
  <c r="F76" i="20"/>
  <c r="F74" i="20"/>
  <c r="F73" i="20"/>
  <c r="F71" i="20"/>
  <c r="F67" i="20"/>
  <c r="F63" i="20"/>
  <c r="F62" i="20"/>
  <c r="F55" i="20"/>
  <c r="F46" i="20"/>
  <c r="F40" i="20"/>
  <c r="F37" i="20"/>
  <c r="F36" i="20"/>
  <c r="F35" i="20"/>
  <c r="F34" i="20"/>
  <c r="F33" i="20"/>
  <c r="F32" i="20"/>
  <c r="F31" i="20"/>
  <c r="F30" i="20"/>
  <c r="F29" i="20"/>
  <c r="F28" i="20"/>
  <c r="F27" i="20"/>
  <c r="F21" i="20"/>
  <c r="F19" i="20"/>
  <c r="F18" i="20"/>
  <c r="F17" i="20"/>
  <c r="F16" i="20"/>
  <c r="F14" i="20"/>
  <c r="F13" i="20"/>
  <c r="F10" i="20"/>
  <c r="F9" i="20"/>
  <c r="F22" i="20"/>
  <c r="F80" i="20"/>
</calcChain>
</file>

<file path=xl/sharedStrings.xml><?xml version="1.0" encoding="utf-8"?>
<sst xmlns="http://schemas.openxmlformats.org/spreadsheetml/2006/main" count="890" uniqueCount="230">
  <si>
    <t>DJEČJI VRTIĆ «KOMIŽA»</t>
  </si>
  <si>
    <t xml:space="preserve">                     REDOVNI PROGRAM ODGOJA, NAOBRAZBE I SKRBI</t>
  </si>
  <si>
    <t>Naknada za prijevoz</t>
  </si>
  <si>
    <t>Energija</t>
  </si>
  <si>
    <t>Materijal i sirovine</t>
  </si>
  <si>
    <t>Komunalne usluge</t>
  </si>
  <si>
    <t>Zakupnine i najamnine</t>
  </si>
  <si>
    <t>Računalne usluge</t>
  </si>
  <si>
    <t>Ostale usluge</t>
  </si>
  <si>
    <t>Premije osiguranja</t>
  </si>
  <si>
    <t>Reprezentacija</t>
  </si>
  <si>
    <t>UKUPNO</t>
  </si>
  <si>
    <t xml:space="preserve">VLASTITI PRIHODI </t>
  </si>
  <si>
    <t>oznaka rač.</t>
  </si>
  <si>
    <t>iz rač. Plana</t>
  </si>
  <si>
    <t>Aktivnost: PREDŠKOLSKI ODGOJ</t>
  </si>
  <si>
    <t>Ostali rashodi za zaposlene</t>
  </si>
  <si>
    <t>Plaće (Bruto)</t>
  </si>
  <si>
    <t>Doprinosi na plaće</t>
  </si>
  <si>
    <t>Rashodi za materijal i energiju</t>
  </si>
  <si>
    <t>Rashodi za usluge</t>
  </si>
  <si>
    <t>Rashodi za bankarske usluge</t>
  </si>
  <si>
    <t>Postrojenja i oprema</t>
  </si>
  <si>
    <t>UKUPNO:</t>
  </si>
  <si>
    <t>PLAN PRIHODA I PRIMITAKA</t>
  </si>
  <si>
    <t>PLAN RASHODA I IZDATAKA</t>
  </si>
  <si>
    <t>Naknade troškova zaposlenih</t>
  </si>
  <si>
    <t>Ostali rashodi poslovanja</t>
  </si>
  <si>
    <t>PRIHODI PO POSEBNIM PROPISIMA</t>
  </si>
  <si>
    <t>RKP:30769</t>
  </si>
  <si>
    <t>PRIHODI IZ NADLEŽNOG PRORAČUNA</t>
  </si>
  <si>
    <t>DONACIJE</t>
  </si>
  <si>
    <t>Ulaganja u računalne programe</t>
  </si>
  <si>
    <t>VIŠAK PRETHODNE GODINE</t>
  </si>
  <si>
    <t>TEKUĆE POMOĆI IZ DRŽ PRORAČUNA</t>
  </si>
  <si>
    <t>11 Opći prihodi i primici</t>
  </si>
  <si>
    <t>941 Višak prihoda od sufinanciranja usluga</t>
  </si>
  <si>
    <t>47 Sufinanciranje usluga</t>
  </si>
  <si>
    <t>61 Tuzemne donacije</t>
  </si>
  <si>
    <t>511 pomoći iz državnog proračuna</t>
  </si>
  <si>
    <t>511 Pomoći iz državnog proračuna</t>
  </si>
  <si>
    <t>GODIŠNJI OBRAČUN FINANCIJSKOG PLANA</t>
  </si>
  <si>
    <t>01.01.2021.-31.12.2021.</t>
  </si>
  <si>
    <t>Plan 2021</t>
  </si>
  <si>
    <t>Izvorni Plan 2021</t>
  </si>
  <si>
    <t>Tekući Plan 2021</t>
  </si>
  <si>
    <t>Izvršenje  2021</t>
  </si>
  <si>
    <t>UKUPNO PRIHODI</t>
  </si>
  <si>
    <t>UKUPNO RASHODI</t>
  </si>
  <si>
    <t>3 i 4</t>
  </si>
  <si>
    <t>941 VIŠAK PRETHODNOG RAZDOBLJA</t>
  </si>
  <si>
    <t>941 VIŠAK RASPOLOŽIV U SLJEDEĆEM RAZDOBLJU</t>
  </si>
  <si>
    <t>Plaće ( Bruto)                                              11 Opći prihodi i primici</t>
  </si>
  <si>
    <t>Ostali rashodi za zaposlene                           11 Opći prihodi i primici</t>
  </si>
  <si>
    <t>Doprinosi za zdravstveno osiguranje               11 Opći prihodi i primici</t>
  </si>
  <si>
    <t>Naziv</t>
  </si>
  <si>
    <t>UKUPNO PRIHODI POSLOVANJA 2021</t>
  </si>
  <si>
    <t>UKUPNO RASHODI POSLOVANJA 2021</t>
  </si>
  <si>
    <t>VIŠAK POSLOVANJA PRETHODNOG RAZDOBLJA</t>
  </si>
  <si>
    <t xml:space="preserve">UKUPNI VIŠAK PRIHODA POSLOVANJA </t>
  </si>
  <si>
    <t>VIŠAK PRIHODA POSLOVANJA 2021</t>
  </si>
  <si>
    <t>6 i 7</t>
  </si>
  <si>
    <t>PRIHODI OD PRODAJE NEFINANCIJSKE IMOVINE 2021</t>
  </si>
  <si>
    <t>RASHODI ZA NABAVU NEFINANCIJSKE IMOVINE 2021</t>
  </si>
  <si>
    <t>MANJAK PRIHODA OD NEFINANCIJSKE IMOVINE</t>
  </si>
  <si>
    <t>Materijal i dijelovi za investicijsko održavanje</t>
  </si>
  <si>
    <t xml:space="preserve">Službena putovanja                                   </t>
  </si>
  <si>
    <t xml:space="preserve">Stručno usavršavanje zaposlenika                 </t>
  </si>
  <si>
    <t xml:space="preserve">Naknada za prijevoz                                         </t>
  </si>
  <si>
    <t>Uredski materijal i ostali mater. rashodi</t>
  </si>
  <si>
    <t>Sitni inventar</t>
  </si>
  <si>
    <t>Službena radna i zaštitna odjeća</t>
  </si>
  <si>
    <t>Usluge telefona pošte prijevoza</t>
  </si>
  <si>
    <t>Obvezni zdravstveni pregledi i laboratirijske usl</t>
  </si>
  <si>
    <t>Naknada članovima upravnih vijeća</t>
  </si>
  <si>
    <t>Ostali nespomenuti rashodi (dar Sv Nikola)</t>
  </si>
  <si>
    <t>Bankarske usluge  i usluge platnog prometa</t>
  </si>
  <si>
    <t>Pristojbe i naknade</t>
  </si>
  <si>
    <t>Uredska oprema i namještaj</t>
  </si>
  <si>
    <t>Uređaji strojevi i oprema ostale namjene</t>
  </si>
  <si>
    <t>Izvorni plan</t>
  </si>
  <si>
    <t xml:space="preserve">Izvorni </t>
  </si>
  <si>
    <t>Tekući plan</t>
  </si>
  <si>
    <t>Izvršenje</t>
  </si>
  <si>
    <t>IZVJEŠTAJ O IZVRŠENJU FINANCIJSKOG PLANA</t>
  </si>
  <si>
    <t>indeks</t>
  </si>
  <si>
    <t>Tekući</t>
  </si>
  <si>
    <t>izvršenje</t>
  </si>
  <si>
    <t>Prihodi od financijske imovine</t>
  </si>
  <si>
    <t>Ana Žitko</t>
  </si>
  <si>
    <t>01.01.2022.-31.12.2022.</t>
  </si>
  <si>
    <t>01.01.-31.12.2022</t>
  </si>
  <si>
    <t>UKUPNO PRIHODI POSLOVANJA 2022</t>
  </si>
  <si>
    <t>UKUPNO RASHODI POSLOVANJA 2022</t>
  </si>
  <si>
    <t>MANJAK PRIHODA POSLOVANJA 2022</t>
  </si>
  <si>
    <t>PRIHODI OD PRODAJE NEFINANCIJSKE IMOVINE 2022</t>
  </si>
  <si>
    <t>RASHODI ZA NABAVU NEFINANCIJSKE IMOVINE 2022</t>
  </si>
  <si>
    <t>Uređaji i strojevi za ostale namjene</t>
  </si>
  <si>
    <t>Bankarske i usluge platnog prometa</t>
  </si>
  <si>
    <t>Ostali financijski rashodi</t>
  </si>
  <si>
    <t>Ostali nespomenuti rashodi poslovanja</t>
  </si>
  <si>
    <t>Naknade za rad Upravnog vijeća</t>
  </si>
  <si>
    <t>Usluge tekućeg i investicijskog održavanja</t>
  </si>
  <si>
    <t>Usluge promiđbe i informiranja</t>
  </si>
  <si>
    <t>Usluge telefona pošte i prijevoza</t>
  </si>
  <si>
    <t>Zdravstvene i veterinarske usluge</t>
  </si>
  <si>
    <t>Materijal za investicijsko održavanje</t>
  </si>
  <si>
    <t>Uredski materijal i ostali materijalni rashodi</t>
  </si>
  <si>
    <t>Uredski materijak i ostali materijalni rashodi</t>
  </si>
  <si>
    <t>Službena i zaštitna odjeća i obuča</t>
  </si>
  <si>
    <t>Rashodi/izdaci po proračunskim klasifikacijama za 2022.god.raspoređuju se:</t>
  </si>
  <si>
    <t xml:space="preserve"> Za razdoblje od 01.01.2022. do 31.12.2022.</t>
  </si>
  <si>
    <t>Pozicija</t>
  </si>
  <si>
    <t>Broj konta</t>
  </si>
  <si>
    <t>Vrsta rashoda i izdataka</t>
  </si>
  <si>
    <t>Klasifikacija</t>
  </si>
  <si>
    <t>Planirano izvorno</t>
  </si>
  <si>
    <t>Ostvareno</t>
  </si>
  <si>
    <t>Indeks</t>
  </si>
  <si>
    <t>Planirano tekuće</t>
  </si>
  <si>
    <t>(1)</t>
  </si>
  <si>
    <t>(2)</t>
  </si>
  <si>
    <t xml:space="preserve">            (3)</t>
  </si>
  <si>
    <t xml:space="preserve">  (3/2)</t>
  </si>
  <si>
    <t>Razdjel: 002, DJEČJI VRTIĆ "KOMIŽA"</t>
  </si>
  <si>
    <t>1.308,156.01</t>
  </si>
  <si>
    <t>Glava: 01, DJEČJI VRTIĆ "KOMIŽA"</t>
  </si>
  <si>
    <t>Program: 1018, Predškolski odgoj i obrazovanje</t>
  </si>
  <si>
    <t>Izvor financiranja: 11, Opći prihodi i primici</t>
  </si>
  <si>
    <t>Izvor financiranja: 47, Sufinanciranje cijene usluge</t>
  </si>
  <si>
    <t>Izvor financiranja: 511, Pomoći iz državnog proračuna</t>
  </si>
  <si>
    <t>Izvor financiranja: 61, Tuzemne donacije</t>
  </si>
  <si>
    <t>Izvor financiranja: 947, Višak prihoda od sufinanciranja cijene usluga</t>
  </si>
  <si>
    <t>Aktivnost: A101801, Odgojno, administrativno i tehničko osoblje</t>
  </si>
  <si>
    <t>3</t>
  </si>
  <si>
    <t>Rashodi poslovanja</t>
  </si>
  <si>
    <t>0911</t>
  </si>
  <si>
    <t xml:space="preserve">  </t>
  </si>
  <si>
    <t>31</t>
  </si>
  <si>
    <t>Rashodi za zaposlene</t>
  </si>
  <si>
    <t>171</t>
  </si>
  <si>
    <t>311</t>
  </si>
  <si>
    <t>172</t>
  </si>
  <si>
    <t>312</t>
  </si>
  <si>
    <t>173</t>
  </si>
  <si>
    <t>313</t>
  </si>
  <si>
    <t>32</t>
  </si>
  <si>
    <t>Materijalni rashodi</t>
  </si>
  <si>
    <t>174,175</t>
  </si>
  <si>
    <t>321</t>
  </si>
  <si>
    <t>Naknade troškova zaposlenima</t>
  </si>
  <si>
    <t>Stručno usavršavanje</t>
  </si>
  <si>
    <t>Aktivnost: A101802, Redovna djelatnost dječjeg vrtića</t>
  </si>
  <si>
    <t>176,179,183,183-1</t>
  </si>
  <si>
    <t>322</t>
  </si>
  <si>
    <t>Uredski materijal i ostali mat, rashodi</t>
  </si>
  <si>
    <t>177,180,212</t>
  </si>
  <si>
    <t>323</t>
  </si>
  <si>
    <t>Usluge tekućeg i investijcijskog održavanja</t>
  </si>
  <si>
    <t>178,181</t>
  </si>
  <si>
    <t>329</t>
  </si>
  <si>
    <t>Uredski materijal i ostali mat.rashodi</t>
  </si>
  <si>
    <t>Usluge telefona, pošte i prijevoza</t>
  </si>
  <si>
    <t>34</t>
  </si>
  <si>
    <t>Financijski rashodi</t>
  </si>
  <si>
    <t>Bankarske usluge i usluge platnog prometa</t>
  </si>
  <si>
    <t>Aktivnost: A101803, Obilježavanje dana Sv. Nikole</t>
  </si>
  <si>
    <t>184,185</t>
  </si>
  <si>
    <t>Kapitalni projekt: K101802, Uređaji i oprema za ostale namjene</t>
  </si>
  <si>
    <t>4</t>
  </si>
  <si>
    <t>Rashodi za nabavu nefinancijske imovine</t>
  </si>
  <si>
    <t>42</t>
  </si>
  <si>
    <t>Rashodi za nabavu proizvedene dugotrajne imovine</t>
  </si>
  <si>
    <t>186,187</t>
  </si>
  <si>
    <t>422</t>
  </si>
  <si>
    <t>Izvještaj o Izvršenju Financijskog plana za razdoblje 01.01.-31.12.2022. razmatran je i usvojen na XII sjednici Upravnog vijeća DV Komiža 15.02.2023.</t>
  </si>
  <si>
    <t>KLASA:400-03/23-01/01</t>
  </si>
  <si>
    <t>URBROJ:2181-5-1-02-23-01</t>
  </si>
  <si>
    <t>PREDSJEDNIK UPRAVNOG VIJEĆA</t>
  </si>
  <si>
    <t>Jose Dario Martinis</t>
  </si>
  <si>
    <r>
      <t xml:space="preserve">DJEČJI VRTIĆ KOMIŽA
GURNJI PUT 16
KOMIŽA 
RKP:30769
</t>
    </r>
    <r>
      <rPr>
        <b/>
        <sz val="14"/>
        <color indexed="8"/>
        <rFont val="Times New Roman"/>
        <family val="1"/>
        <charset val="238"/>
      </rPr>
      <t xml:space="preserve">                                                  GODIŠNI IZVJEŠTAJ O IZVRŠENJU FINANCIJSKOG PLANA 
                                                                                            ZA 2021. GODINU</t>
    </r>
    <r>
      <rPr>
        <sz val="12"/>
        <color indexed="8"/>
        <rFont val="Times New Roman"/>
        <family val="1"/>
        <charset val="238"/>
      </rPr>
      <t xml:space="preserve">
</t>
    </r>
  </si>
  <si>
    <t>Izvor financiranja: 1 Opći prihodi i primici</t>
  </si>
  <si>
    <t>Izvor financiranja: 4 Prihodi za posebne namejne</t>
  </si>
  <si>
    <t>Izvor financiranja: 5 Pomoći</t>
  </si>
  <si>
    <t>Izvor financiranja: 6 Donacije</t>
  </si>
  <si>
    <t>Izvor financiranja: 9 Však prihoda</t>
  </si>
  <si>
    <t>Funkcijska klasifikacija: 09 Obrazovanje</t>
  </si>
  <si>
    <t>Program: 1018, Redovni program predškolskog odgoja dječjeg vrtića</t>
  </si>
  <si>
    <t>Aktivnost: A101801, Redovni rad dječjeg vrtića "Komiža"</t>
  </si>
  <si>
    <t>Plaće za redovan rad</t>
  </si>
  <si>
    <t>Doprinosi za obvezno zdravstveno osiguranje</t>
  </si>
  <si>
    <t>Naknade za prijevoz, za rad na terenu i odvojeni život</t>
  </si>
  <si>
    <t>Službena putovanja</t>
  </si>
  <si>
    <t>Aktivnost: A101802, Nabava uredskog i ostalog materijala</t>
  </si>
  <si>
    <t>Aktivnost: A101803, Materijal i sirovine</t>
  </si>
  <si>
    <t>Aktivnost: A101804, Energija</t>
  </si>
  <si>
    <t>Aktivnost: A101805, Materijal i dijelovi za održ. građ. objekata</t>
  </si>
  <si>
    <t>Materijal i dijelovi za tekuće i investicijsko održavanje</t>
  </si>
  <si>
    <t>Aktivnost: A101806, Sitan inventar</t>
  </si>
  <si>
    <t>Sitan inventar i auto gume</t>
  </si>
  <si>
    <t>Aktivnost: A101807, Službena radna i zaštitna odjeća</t>
  </si>
  <si>
    <t>Službena, radna i zaštitna odjeća o obuća</t>
  </si>
  <si>
    <t>Aktivnost: A101808, Telefon, pošta i prijevoz</t>
  </si>
  <si>
    <t>Aktivnost: A101809, Usl. tek. i inv. održavanja</t>
  </si>
  <si>
    <t>Aktivnost: A101810, Promiđžba i informiranje</t>
  </si>
  <si>
    <t>Usluge promidžbe i informiranja</t>
  </si>
  <si>
    <t>Aktivnost: A101811, Komunalne usluge</t>
  </si>
  <si>
    <t>Aktivnost: A101812, Zakupnine i najamnine</t>
  </si>
  <si>
    <t>Aktivnost: A101813, Obvezni zdravstveni pregledi i labaratorijske usluge</t>
  </si>
  <si>
    <t>Aktivnost: A101814, Intelektualne usluge</t>
  </si>
  <si>
    <t>Intelektualne usluge</t>
  </si>
  <si>
    <t>Aktivnost: A101815, Računalne usluge</t>
  </si>
  <si>
    <t>Aktivnost: A101816, Ostale usluge</t>
  </si>
  <si>
    <t>Aktivnost: A101817, Naknada članovima upravnog vijeća</t>
  </si>
  <si>
    <t xml:space="preserve">Naknade za rad predstavničkih i izvršnih tijela, </t>
  </si>
  <si>
    <t>povjerenstava i slično</t>
  </si>
  <si>
    <t>Aktivnost: A101818, Premije osiguranja</t>
  </si>
  <si>
    <t>Aktivnost: A101819, Reprezentacija</t>
  </si>
  <si>
    <t>Aktivnost: A101820, Pristojbe</t>
  </si>
  <si>
    <t>Aktivnost: A101821, Pokloni Sv. Nikola</t>
  </si>
  <si>
    <t>Aktivnost: A101822, Bankarske usluge</t>
  </si>
  <si>
    <t>343</t>
  </si>
  <si>
    <t>Kapitalni projekt: K101801, Uredski namještaj i oprema</t>
  </si>
  <si>
    <t>Uređaji, strojevi i oprema za ostale namjene</t>
  </si>
  <si>
    <t>Kapitalni projekt: K101803, Ulaganja u račuunalne programe</t>
  </si>
  <si>
    <t>426</t>
  </si>
  <si>
    <t>Nematerijalna proizvedena imovina</t>
  </si>
  <si>
    <t>sastavila</t>
  </si>
  <si>
    <t>Ivana Brajković</t>
  </si>
  <si>
    <t>U Komiži 15.02.2022.g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</si>
</sst>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23" x14ac:knownFonts="1">
    <font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1"/>
      <color indexed="10"/>
      <name val="ARIAL"/>
      <charset val="1"/>
    </font>
    <font>
      <b/>
      <sz val="10"/>
      <color indexed="10"/>
      <name val="ARIAL"/>
      <charset val="1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16" fillId="0" borderId="0">
      <alignment vertical="top"/>
    </xf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0" fillId="0" borderId="0" xfId="0" applyNumberFormat="1"/>
    <xf numFmtId="3" fontId="0" fillId="0" borderId="0" xfId="0" applyNumberFormat="1"/>
    <xf numFmtId="0" fontId="0" fillId="0" borderId="0" xfId="0" applyBorder="1"/>
    <xf numFmtId="3" fontId="0" fillId="0" borderId="2" xfId="0" applyNumberFormat="1" applyBorder="1"/>
    <xf numFmtId="0" fontId="0" fillId="0" borderId="2" xfId="0" applyBorder="1"/>
    <xf numFmtId="0" fontId="4" fillId="0" borderId="2" xfId="0" applyFont="1" applyBorder="1"/>
    <xf numFmtId="0" fontId="1" fillId="0" borderId="2" xfId="0" applyFont="1" applyBorder="1"/>
    <xf numFmtId="0" fontId="0" fillId="0" borderId="6" xfId="0" applyBorder="1"/>
    <xf numFmtId="0" fontId="0" fillId="0" borderId="0" xfId="0" applyAlignment="1">
      <alignment wrapText="1"/>
    </xf>
    <xf numFmtId="3" fontId="4" fillId="0" borderId="2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/>
    <xf numFmtId="3" fontId="4" fillId="0" borderId="6" xfId="0" applyNumberFormat="1" applyFont="1" applyBorder="1"/>
    <xf numFmtId="1" fontId="0" fillId="0" borderId="0" xfId="0" applyNumberFormat="1" applyBorder="1"/>
    <xf numFmtId="0" fontId="0" fillId="0" borderId="2" xfId="0" applyBorder="1" applyAlignment="1">
      <alignment wrapText="1"/>
    </xf>
    <xf numFmtId="3" fontId="0" fillId="0" borderId="7" xfId="0" applyNumberFormat="1" applyBorder="1"/>
    <xf numFmtId="3" fontId="0" fillId="0" borderId="8" xfId="0" applyNumberFormat="1" applyBorder="1"/>
    <xf numFmtId="3" fontId="4" fillId="0" borderId="9" xfId="0" applyNumberFormat="1" applyFont="1" applyBorder="1"/>
    <xf numFmtId="0" fontId="0" fillId="0" borderId="5" xfId="0" applyBorder="1"/>
    <xf numFmtId="0" fontId="0" fillId="0" borderId="3" xfId="0" applyBorder="1"/>
    <xf numFmtId="3" fontId="11" fillId="0" borderId="2" xfId="0" applyNumberFormat="1" applyFont="1" applyBorder="1"/>
    <xf numFmtId="3" fontId="11" fillId="0" borderId="7" xfId="0" applyNumberFormat="1" applyFont="1" applyBorder="1"/>
    <xf numFmtId="3" fontId="0" fillId="0" borderId="5" xfId="0" applyNumberFormat="1" applyBorder="1"/>
    <xf numFmtId="3" fontId="11" fillId="0" borderId="5" xfId="0" applyNumberFormat="1" applyFont="1" applyBorder="1"/>
    <xf numFmtId="3" fontId="11" fillId="0" borderId="10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4" fillId="0" borderId="3" xfId="0" applyNumberFormat="1" applyFont="1" applyBorder="1"/>
    <xf numFmtId="0" fontId="0" fillId="0" borderId="5" xfId="0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/>
    <xf numFmtId="0" fontId="12" fillId="0" borderId="2" xfId="0" applyFont="1" applyBorder="1"/>
    <xf numFmtId="3" fontId="12" fillId="0" borderId="2" xfId="0" applyNumberFormat="1" applyFont="1" applyBorder="1"/>
    <xf numFmtId="3" fontId="12" fillId="0" borderId="5" xfId="0" applyNumberFormat="1" applyFont="1" applyBorder="1"/>
    <xf numFmtId="3" fontId="12" fillId="0" borderId="6" xfId="0" applyNumberFormat="1" applyFont="1" applyBorder="1"/>
    <xf numFmtId="3" fontId="12" fillId="0" borderId="9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11" fillId="0" borderId="2" xfId="0" applyFont="1" applyBorder="1"/>
    <xf numFmtId="3" fontId="11" fillId="0" borderId="11" xfId="0" applyNumberFormat="1" applyFont="1" applyBorder="1"/>
    <xf numFmtId="0" fontId="11" fillId="0" borderId="11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5" xfId="0" applyFont="1" applyBorder="1"/>
    <xf numFmtId="0" fontId="10" fillId="0" borderId="2" xfId="1" applyFont="1" applyBorder="1" applyAlignment="1">
      <alignment horizontal="left" wrapText="1"/>
    </xf>
    <xf numFmtId="0" fontId="6" fillId="0" borderId="2" xfId="2" applyBorder="1" applyAlignment="1">
      <alignment horizontal="left" wrapText="1"/>
    </xf>
    <xf numFmtId="0" fontId="0" fillId="0" borderId="9" xfId="0" applyBorder="1"/>
    <xf numFmtId="0" fontId="10" fillId="0" borderId="5" xfId="1" applyFont="1" applyBorder="1" applyAlignment="1">
      <alignment horizontal="left" wrapText="1"/>
    </xf>
    <xf numFmtId="1" fontId="0" fillId="0" borderId="0" xfId="0" applyNumberFormat="1"/>
    <xf numFmtId="3" fontId="11" fillId="0" borderId="8" xfId="0" applyNumberFormat="1" applyFont="1" applyBorder="1"/>
    <xf numFmtId="0" fontId="11" fillId="0" borderId="8" xfId="0" applyFont="1" applyBorder="1"/>
    <xf numFmtId="0" fontId="11" fillId="0" borderId="7" xfId="0" applyFont="1" applyBorder="1"/>
    <xf numFmtId="0" fontId="5" fillId="0" borderId="3" xfId="1" applyFon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172" fontId="0" fillId="0" borderId="2" xfId="0" applyNumberFormat="1" applyBorder="1"/>
    <xf numFmtId="4" fontId="0" fillId="0" borderId="2" xfId="0" applyNumberFormat="1" applyBorder="1"/>
    <xf numFmtId="4" fontId="11" fillId="0" borderId="2" xfId="0" applyNumberFormat="1" applyFont="1" applyBorder="1"/>
    <xf numFmtId="4" fontId="4" fillId="0" borderId="6" xfId="0" applyNumberFormat="1" applyFont="1" applyBorder="1"/>
    <xf numFmtId="4" fontId="11" fillId="0" borderId="6" xfId="0" applyNumberFormat="1" applyFont="1" applyBorder="1"/>
    <xf numFmtId="4" fontId="0" fillId="0" borderId="6" xfId="0" applyNumberFormat="1" applyBorder="1"/>
    <xf numFmtId="172" fontId="13" fillId="0" borderId="2" xfId="0" applyNumberFormat="1" applyFont="1" applyBorder="1"/>
    <xf numFmtId="4" fontId="11" fillId="0" borderId="7" xfId="0" applyNumberFormat="1" applyFont="1" applyBorder="1"/>
    <xf numFmtId="4" fontId="0" fillId="0" borderId="7" xfId="0" applyNumberFormat="1" applyBorder="1"/>
    <xf numFmtId="4" fontId="11" fillId="0" borderId="8" xfId="0" applyNumberFormat="1" applyFont="1" applyBorder="1"/>
    <xf numFmtId="4" fontId="11" fillId="0" borderId="12" xfId="0" applyNumberFormat="1" applyFont="1" applyBorder="1"/>
    <xf numFmtId="3" fontId="11" fillId="0" borderId="6" xfId="0" applyNumberFormat="1" applyFont="1" applyBorder="1"/>
    <xf numFmtId="3" fontId="0" fillId="0" borderId="6" xfId="0" applyNumberFormat="1" applyBorder="1"/>
    <xf numFmtId="4" fontId="0" fillId="0" borderId="2" xfId="0" applyNumberFormat="1" applyFill="1" applyBorder="1"/>
    <xf numFmtId="4" fontId="0" fillId="0" borderId="0" xfId="0" applyNumberFormat="1" applyBorder="1"/>
    <xf numFmtId="3" fontId="11" fillId="0" borderId="12" xfId="0" applyNumberFormat="1" applyFont="1" applyBorder="1"/>
    <xf numFmtId="0" fontId="6" fillId="0" borderId="7" xfId="2" applyBorder="1" applyAlignment="1">
      <alignment horizontal="left" wrapText="1"/>
    </xf>
    <xf numFmtId="0" fontId="14" fillId="0" borderId="2" xfId="2" applyFont="1" applyBorder="1" applyAlignment="1">
      <alignment horizontal="left" wrapText="1"/>
    </xf>
    <xf numFmtId="0" fontId="15" fillId="0" borderId="2" xfId="1" applyFont="1" applyBorder="1" applyAlignment="1">
      <alignment horizontal="left" wrapText="1"/>
    </xf>
    <xf numFmtId="2" fontId="0" fillId="0" borderId="0" xfId="0" applyNumberForma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16" fillId="0" borderId="0" xfId="3">
      <alignment vertical="top"/>
    </xf>
    <xf numFmtId="0" fontId="16" fillId="0" borderId="0" xfId="3" applyAlignment="1">
      <alignment horizontal="left" vertical="top"/>
    </xf>
    <xf numFmtId="0" fontId="16" fillId="0" borderId="0" xfId="3" applyAlignment="1">
      <alignment horizontal="center" vertical="top"/>
    </xf>
    <xf numFmtId="0" fontId="17" fillId="0" borderId="0" xfId="3" applyFont="1" applyAlignment="1">
      <alignment horizontal="left" vertical="top" wrapText="1" readingOrder="1"/>
    </xf>
    <xf numFmtId="4" fontId="17" fillId="0" borderId="0" xfId="3" applyNumberFormat="1" applyFont="1" applyAlignment="1">
      <alignment horizontal="right" vertical="top"/>
    </xf>
    <xf numFmtId="4" fontId="17" fillId="0" borderId="0" xfId="3" applyNumberFormat="1" applyFont="1" applyAlignment="1">
      <alignment horizontal="right" vertical="top"/>
    </xf>
    <xf numFmtId="0" fontId="16" fillId="0" borderId="0" xfId="3" applyAlignment="1">
      <alignment horizontal="left" vertical="top" wrapText="1" readingOrder="1"/>
    </xf>
    <xf numFmtId="0" fontId="16" fillId="0" borderId="0" xfId="3" applyAlignment="1">
      <alignment horizontal="center" vertical="top" wrapText="1" readingOrder="1"/>
    </xf>
    <xf numFmtId="0" fontId="16" fillId="0" borderId="0" xfId="3" applyAlignment="1">
      <alignment vertical="top" wrapText="1" readingOrder="1"/>
    </xf>
    <xf numFmtId="0" fontId="16" fillId="0" borderId="0" xfId="3" applyAlignment="1">
      <alignment horizontal="center" vertical="top" wrapText="1" readingOrder="1"/>
    </xf>
    <xf numFmtId="0" fontId="16" fillId="0" borderId="0" xfId="3" applyAlignment="1">
      <alignment horizontal="right" vertical="top" wrapText="1" readingOrder="1"/>
    </xf>
    <xf numFmtId="0" fontId="18" fillId="4" borderId="0" xfId="3" applyFont="1" applyFill="1" applyAlignment="1">
      <alignment horizontal="left" vertical="top" wrapText="1"/>
    </xf>
    <xf numFmtId="0" fontId="16" fillId="4" borderId="0" xfId="3" applyFill="1">
      <alignment vertical="top"/>
    </xf>
    <xf numFmtId="4" fontId="19" fillId="4" borderId="0" xfId="3" applyNumberFormat="1" applyFont="1" applyFill="1" applyAlignment="1">
      <alignment horizontal="right" vertical="top"/>
    </xf>
    <xf numFmtId="4" fontId="19" fillId="4" borderId="0" xfId="3" applyNumberFormat="1" applyFont="1" applyFill="1" applyAlignment="1">
      <alignment horizontal="right" vertical="top"/>
    </xf>
    <xf numFmtId="0" fontId="18" fillId="2" borderId="0" xfId="3" applyFont="1" applyFill="1" applyAlignment="1">
      <alignment horizontal="left" vertical="top" wrapText="1"/>
    </xf>
    <xf numFmtId="0" fontId="16" fillId="2" borderId="0" xfId="3" applyFill="1">
      <alignment vertical="top"/>
    </xf>
    <xf numFmtId="4" fontId="19" fillId="2" borderId="0" xfId="3" applyNumberFormat="1" applyFont="1" applyFill="1" applyAlignment="1">
      <alignment horizontal="right" vertical="top"/>
    </xf>
    <xf numFmtId="4" fontId="19" fillId="2" borderId="0" xfId="3" applyNumberFormat="1" applyFont="1" applyFill="1" applyAlignment="1">
      <alignment horizontal="right" vertical="top"/>
    </xf>
    <xf numFmtId="0" fontId="16" fillId="5" borderId="0" xfId="3" applyFill="1">
      <alignment vertical="top"/>
    </xf>
    <xf numFmtId="0" fontId="18" fillId="5" borderId="0" xfId="3" applyFont="1" applyFill="1" applyAlignment="1">
      <alignment horizontal="left" vertical="top" wrapText="1"/>
    </xf>
    <xf numFmtId="4" fontId="19" fillId="5" borderId="0" xfId="3" applyNumberFormat="1" applyFont="1" applyFill="1" applyAlignment="1">
      <alignment horizontal="right" vertical="top"/>
    </xf>
    <xf numFmtId="4" fontId="19" fillId="5" borderId="0" xfId="3" applyNumberFormat="1" applyFont="1" applyFill="1" applyAlignment="1">
      <alignment horizontal="right" vertical="top"/>
    </xf>
    <xf numFmtId="4" fontId="16" fillId="5" borderId="0" xfId="3" applyNumberFormat="1" applyFill="1">
      <alignment vertical="top"/>
    </xf>
    <xf numFmtId="0" fontId="18" fillId="5" borderId="0" xfId="3" applyFont="1" applyFill="1" applyAlignment="1">
      <alignment horizontal="left" vertical="top" wrapText="1"/>
    </xf>
    <xf numFmtId="0" fontId="18" fillId="5" borderId="0" xfId="3" applyFont="1" applyFill="1">
      <alignment vertical="top"/>
    </xf>
    <xf numFmtId="0" fontId="16" fillId="6" borderId="0" xfId="3" applyFill="1" applyAlignment="1">
      <alignment horizontal="left" vertical="top" wrapText="1"/>
    </xf>
    <xf numFmtId="0" fontId="16" fillId="6" borderId="0" xfId="3" applyFill="1">
      <alignment vertical="top"/>
    </xf>
    <xf numFmtId="4" fontId="17" fillId="6" borderId="0" xfId="3" applyNumberFormat="1" applyFont="1" applyFill="1" applyAlignment="1">
      <alignment horizontal="right" vertical="top"/>
    </xf>
    <xf numFmtId="4" fontId="17" fillId="6" borderId="0" xfId="3" applyNumberFormat="1" applyFont="1" applyFill="1" applyAlignment="1">
      <alignment horizontal="right" vertical="top"/>
    </xf>
    <xf numFmtId="0" fontId="16" fillId="0" borderId="0" xfId="3" applyAlignment="1">
      <alignment horizontal="left" vertical="top" wrapText="1"/>
    </xf>
    <xf numFmtId="4" fontId="16" fillId="0" borderId="0" xfId="3" applyNumberFormat="1" applyAlignment="1">
      <alignment horizontal="right" vertical="top"/>
    </xf>
    <xf numFmtId="4" fontId="16" fillId="0" borderId="0" xfId="3" applyNumberFormat="1" applyAlignment="1">
      <alignment horizontal="right" vertical="top"/>
    </xf>
    <xf numFmtId="0" fontId="16" fillId="7" borderId="0" xfId="3" applyFill="1">
      <alignment vertical="top"/>
    </xf>
    <xf numFmtId="0" fontId="16" fillId="7" borderId="0" xfId="3" applyFill="1" applyAlignment="1">
      <alignment horizontal="left" vertical="top"/>
    </xf>
    <xf numFmtId="0" fontId="16" fillId="7" borderId="0" xfId="3" applyFill="1" applyAlignment="1">
      <alignment horizontal="left" vertical="top" wrapText="1"/>
    </xf>
    <xf numFmtId="0" fontId="16" fillId="7" borderId="0" xfId="3" applyFill="1" applyAlignment="1">
      <alignment horizontal="center" vertical="top" wrapText="1"/>
    </xf>
    <xf numFmtId="4" fontId="16" fillId="7" borderId="0" xfId="3" applyNumberFormat="1" applyFill="1" applyAlignment="1">
      <alignment horizontal="right" vertical="top"/>
    </xf>
    <xf numFmtId="0" fontId="16" fillId="7" borderId="0" xfId="3" applyFill="1" applyAlignment="1">
      <alignment horizontal="right" vertical="top"/>
    </xf>
    <xf numFmtId="4" fontId="16" fillId="7" borderId="0" xfId="3" applyNumberFormat="1" applyFill="1" applyAlignment="1">
      <alignment horizontal="right" vertical="top"/>
    </xf>
    <xf numFmtId="0" fontId="16" fillId="0" borderId="0" xfId="3" applyAlignment="1">
      <alignment horizontal="left" vertical="top"/>
    </xf>
    <xf numFmtId="0" fontId="16" fillId="0" borderId="0" xfId="3" applyAlignment="1">
      <alignment horizontal="center" vertical="top" wrapText="1"/>
    </xf>
    <xf numFmtId="0" fontId="16" fillId="0" borderId="0" xfId="3" applyAlignment="1">
      <alignment horizontal="right" vertical="top"/>
    </xf>
    <xf numFmtId="4" fontId="10" fillId="8" borderId="0" xfId="3" applyNumberFormat="1" applyFont="1" applyFill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0" fontId="16" fillId="0" borderId="0" xfId="3" applyAlignment="1">
      <alignment horizontal="left" vertical="top" wrapText="1"/>
    </xf>
    <xf numFmtId="0" fontId="16" fillId="0" borderId="0" xfId="3" applyAlignment="1">
      <alignment horizontal="center" vertical="top" wrapText="1"/>
    </xf>
    <xf numFmtId="4" fontId="16" fillId="0" borderId="0" xfId="3" applyNumberFormat="1">
      <alignment vertical="top"/>
    </xf>
    <xf numFmtId="4" fontId="16" fillId="0" borderId="0" xfId="3" applyNumberFormat="1">
      <alignment vertical="top"/>
    </xf>
    <xf numFmtId="4" fontId="10" fillId="0" borderId="0" xfId="3" applyNumberFormat="1" applyFont="1" applyAlignment="1">
      <alignment horizontal="right" vertical="top"/>
    </xf>
    <xf numFmtId="0" fontId="16" fillId="0" borderId="0" xfId="3" applyAlignment="1">
      <alignment vertical="top" wrapText="1"/>
    </xf>
    <xf numFmtId="3" fontId="16" fillId="0" borderId="0" xfId="3" applyNumberFormat="1" applyAlignment="1">
      <alignment horizontal="right" vertical="top"/>
    </xf>
    <xf numFmtId="0" fontId="16" fillId="0" borderId="0" xfId="3" applyAlignment="1">
      <alignment horizontal="center" vertical="top"/>
    </xf>
    <xf numFmtId="3" fontId="4" fillId="0" borderId="5" xfId="0" applyNumberFormat="1" applyFont="1" applyBorder="1"/>
    <xf numFmtId="0" fontId="4" fillId="0" borderId="3" xfId="0" applyFont="1" applyBorder="1"/>
    <xf numFmtId="0" fontId="12" fillId="0" borderId="5" xfId="0" applyFont="1" applyBorder="1"/>
    <xf numFmtId="0" fontId="12" fillId="0" borderId="12" xfId="0" applyFont="1" applyBorder="1"/>
    <xf numFmtId="0" fontId="10" fillId="0" borderId="3" xfId="1" applyFont="1" applyBorder="1" applyAlignment="1">
      <alignment horizontal="left" wrapText="1"/>
    </xf>
    <xf numFmtId="0" fontId="0" fillId="0" borderId="0" xfId="0" applyAlignment="1">
      <alignment horizontal="left"/>
    </xf>
    <xf numFmtId="0" fontId="20" fillId="0" borderId="0" xfId="3" applyFont="1" applyAlignment="1">
      <alignment horizontal="left" vertical="top" wrapText="1" readingOrder="1"/>
    </xf>
    <xf numFmtId="0" fontId="6" fillId="0" borderId="0" xfId="3" applyFont="1" applyAlignment="1">
      <alignment horizontal="left" vertical="top"/>
    </xf>
    <xf numFmtId="0" fontId="6" fillId="0" borderId="0" xfId="3" applyFont="1" applyAlignment="1">
      <alignment horizontal="center" vertical="top" wrapText="1"/>
    </xf>
    <xf numFmtId="4" fontId="6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right" vertical="top"/>
    </xf>
    <xf numFmtId="0" fontId="16" fillId="3" borderId="0" xfId="3" applyFill="1">
      <alignment vertical="top"/>
    </xf>
    <xf numFmtId="0" fontId="22" fillId="3" borderId="0" xfId="3" applyFont="1" applyFill="1" applyAlignment="1">
      <alignment horizontal="left" vertical="top" wrapText="1"/>
    </xf>
    <xf numFmtId="4" fontId="7" fillId="3" borderId="0" xfId="3" applyNumberFormat="1" applyFont="1" applyFill="1" applyAlignment="1">
      <alignment horizontal="right" vertical="top"/>
    </xf>
    <xf numFmtId="0" fontId="22" fillId="3" borderId="0" xfId="3" applyFont="1" applyFill="1" applyAlignment="1">
      <alignment horizontal="left" vertical="top" wrapText="1"/>
    </xf>
    <xf numFmtId="4" fontId="7" fillId="3" borderId="0" xfId="3" applyNumberFormat="1" applyFont="1" applyFill="1" applyAlignment="1">
      <alignment horizontal="right" vertical="top"/>
    </xf>
    <xf numFmtId="2" fontId="7" fillId="3" borderId="0" xfId="3" applyNumberFormat="1" applyFont="1" applyFill="1" applyAlignment="1">
      <alignment horizontal="right" vertical="top"/>
    </xf>
    <xf numFmtId="0" fontId="6" fillId="3" borderId="0" xfId="3" applyFont="1" applyFill="1" applyAlignment="1">
      <alignment horizontal="left" vertical="top" wrapText="1"/>
    </xf>
    <xf numFmtId="0" fontId="6" fillId="5" borderId="0" xfId="3" applyFont="1" applyFill="1" applyAlignment="1">
      <alignment horizontal="left" vertical="top" wrapText="1"/>
    </xf>
    <xf numFmtId="4" fontId="6" fillId="5" borderId="0" xfId="3" applyNumberFormat="1" applyFont="1" applyFill="1" applyAlignment="1">
      <alignment horizontal="right" vertical="top"/>
    </xf>
    <xf numFmtId="0" fontId="16" fillId="5" borderId="0" xfId="3" applyFill="1">
      <alignment vertical="top"/>
    </xf>
    <xf numFmtId="0" fontId="6" fillId="5" borderId="0" xfId="3" applyFont="1" applyFill="1" applyAlignment="1">
      <alignment horizontal="left" vertical="top"/>
    </xf>
    <xf numFmtId="0" fontId="6" fillId="5" borderId="0" xfId="3" applyFont="1" applyFill="1" applyAlignment="1">
      <alignment horizontal="center" vertical="top" wrapText="1"/>
    </xf>
    <xf numFmtId="0" fontId="6" fillId="5" borderId="0" xfId="3" applyFont="1" applyFill="1" applyAlignment="1">
      <alignment horizontal="right" vertical="top"/>
    </xf>
    <xf numFmtId="0" fontId="6" fillId="0" borderId="0" xfId="3" applyFont="1" applyAlignment="1">
      <alignment horizontal="left" vertical="top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center" vertical="top" wrapText="1"/>
    </xf>
    <xf numFmtId="4" fontId="6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right" vertical="top"/>
    </xf>
    <xf numFmtId="4" fontId="6" fillId="8" borderId="0" xfId="3" applyNumberFormat="1" applyFont="1" applyFill="1" applyAlignment="1">
      <alignment horizontal="right" vertical="top"/>
    </xf>
    <xf numFmtId="0" fontId="6" fillId="0" borderId="0" xfId="3" applyFont="1" applyAlignment="1">
      <alignment horizontal="left" vertical="top" wrapText="1" readingOrder="1"/>
    </xf>
    <xf numFmtId="0" fontId="6" fillId="0" borderId="0" xfId="3" applyFont="1" applyAlignment="1">
      <alignment horizontal="center" vertical="top" wrapText="1" readingOrder="1"/>
    </xf>
    <xf numFmtId="0" fontId="6" fillId="0" borderId="0" xfId="3" applyFont="1" applyAlignment="1">
      <alignment horizontal="right" vertical="top" wrapText="1" readingOrder="1"/>
    </xf>
    <xf numFmtId="0" fontId="6" fillId="0" borderId="0" xfId="3" applyFont="1">
      <alignment vertical="top"/>
    </xf>
    <xf numFmtId="0" fontId="16" fillId="0" borderId="4" xfId="3" applyBorder="1">
      <alignment vertical="top"/>
    </xf>
    <xf numFmtId="0" fontId="6" fillId="0" borderId="1" xfId="3" applyFont="1" applyBorder="1" applyAlignment="1">
      <alignment horizontal="center" vertical="top"/>
    </xf>
    <xf numFmtId="0" fontId="16" fillId="0" borderId="1" xfId="3" applyBorder="1" applyAlignment="1">
      <alignment horizontal="center" vertical="top"/>
    </xf>
  </cellXfs>
  <cellStyles count="4">
    <cellStyle name="Normalno" xfId="0" builtinId="0"/>
    <cellStyle name="Normalno 2" xfId="3"/>
    <cellStyle name="Obično_List4" xfId="1"/>
    <cellStyle name="Obično_List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70" zoomScaleNormal="100" workbookViewId="0">
      <selection activeCell="M15" sqref="M15"/>
    </sheetView>
  </sheetViews>
  <sheetFormatPr defaultRowHeight="15.6" x14ac:dyDescent="0.3"/>
  <cols>
    <col min="2" max="2" width="35.09765625" customWidth="1"/>
    <col min="4" max="4" width="10" customWidth="1"/>
    <col min="6" max="6" width="4.3984375" customWidth="1"/>
    <col min="7" max="7" width="9.3984375" customWidth="1"/>
    <col min="8" max="8" width="9.8984375" customWidth="1"/>
    <col min="9" max="9" width="9.8984375" bestFit="1" customWidth="1"/>
  </cols>
  <sheetData>
    <row r="1" spans="1:14" ht="17.399999999999999" x14ac:dyDescent="0.3">
      <c r="A1" s="15" t="s">
        <v>41</v>
      </c>
      <c r="B1" s="15"/>
      <c r="C1" s="15"/>
      <c r="D1" s="15"/>
      <c r="E1" s="15"/>
      <c r="F1" s="15"/>
      <c r="G1" s="15"/>
      <c r="H1" s="15"/>
    </row>
    <row r="2" spans="1:14" ht="17.399999999999999" x14ac:dyDescent="0.3">
      <c r="A2" s="15"/>
      <c r="B2" s="15" t="s">
        <v>42</v>
      </c>
      <c r="C2" s="15"/>
      <c r="D2" s="15"/>
      <c r="E2" s="15"/>
      <c r="F2" s="15"/>
      <c r="G2" s="15"/>
      <c r="H2" s="15"/>
    </row>
    <row r="3" spans="1:14" ht="18" x14ac:dyDescent="0.35">
      <c r="A3" s="2"/>
    </row>
    <row r="4" spans="1:14" ht="17.399999999999999" x14ac:dyDescent="0.3">
      <c r="A4" s="3" t="s">
        <v>0</v>
      </c>
    </row>
    <row r="5" spans="1:14" x14ac:dyDescent="0.3">
      <c r="A5" s="14" t="s">
        <v>29</v>
      </c>
    </row>
    <row r="6" spans="1:14" x14ac:dyDescent="0.3">
      <c r="A6" s="1"/>
      <c r="B6" t="s">
        <v>24</v>
      </c>
    </row>
    <row r="7" spans="1:14" ht="31.8" customHeight="1" x14ac:dyDescent="0.3">
      <c r="A7" s="42" t="s">
        <v>13</v>
      </c>
      <c r="B7" s="42" t="s">
        <v>55</v>
      </c>
      <c r="C7" s="18" t="s">
        <v>44</v>
      </c>
      <c r="D7" s="18" t="s">
        <v>45</v>
      </c>
      <c r="E7" s="33" t="s">
        <v>46</v>
      </c>
      <c r="F7" s="23"/>
    </row>
    <row r="8" spans="1:14" x14ac:dyDescent="0.3">
      <c r="A8" s="10">
        <v>636</v>
      </c>
      <c r="B8" s="8" t="s">
        <v>34</v>
      </c>
      <c r="C8" s="13">
        <v>2000</v>
      </c>
      <c r="D8" s="13">
        <v>2000</v>
      </c>
      <c r="E8" s="136">
        <v>960</v>
      </c>
      <c r="F8" s="137"/>
      <c r="H8" s="55"/>
      <c r="N8" s="12"/>
    </row>
    <row r="9" spans="1:14" x14ac:dyDescent="0.3">
      <c r="A9" s="37">
        <v>6362</v>
      </c>
      <c r="B9" s="51" t="s">
        <v>40</v>
      </c>
      <c r="C9" s="37"/>
      <c r="D9" s="37"/>
      <c r="E9" s="138">
        <v>960</v>
      </c>
      <c r="F9" s="137"/>
      <c r="H9" s="55"/>
      <c r="N9" s="12"/>
    </row>
    <row r="10" spans="1:14" x14ac:dyDescent="0.3">
      <c r="A10" s="8">
        <v>652</v>
      </c>
      <c r="B10" s="8" t="s">
        <v>28</v>
      </c>
      <c r="C10" s="7">
        <v>146000</v>
      </c>
      <c r="D10" s="7">
        <v>146000</v>
      </c>
      <c r="E10" s="26">
        <v>122546</v>
      </c>
      <c r="F10" s="23"/>
      <c r="H10" s="55"/>
      <c r="I10" s="4"/>
    </row>
    <row r="11" spans="1:14" x14ac:dyDescent="0.3">
      <c r="A11" s="37">
        <v>6526</v>
      </c>
      <c r="B11" s="51" t="s">
        <v>37</v>
      </c>
      <c r="C11" s="38"/>
      <c r="D11" s="38"/>
      <c r="E11" s="39">
        <v>122546</v>
      </c>
      <c r="F11" s="23"/>
      <c r="H11" s="55"/>
      <c r="I11" s="4"/>
    </row>
    <row r="12" spans="1:14" x14ac:dyDescent="0.3">
      <c r="A12" s="8">
        <v>661</v>
      </c>
      <c r="B12" s="8" t="s">
        <v>12</v>
      </c>
      <c r="C12" s="7">
        <v>0</v>
      </c>
      <c r="D12" s="7">
        <v>0</v>
      </c>
      <c r="E12" s="26">
        <v>0</v>
      </c>
      <c r="F12" s="31"/>
      <c r="H12" s="55"/>
    </row>
    <row r="13" spans="1:14" x14ac:dyDescent="0.3">
      <c r="A13" s="8">
        <v>663</v>
      </c>
      <c r="B13" s="8" t="s">
        <v>31</v>
      </c>
      <c r="C13" s="7">
        <v>1000</v>
      </c>
      <c r="D13" s="7">
        <v>1000</v>
      </c>
      <c r="E13" s="26">
        <v>155</v>
      </c>
      <c r="F13" s="23"/>
      <c r="H13" s="55"/>
    </row>
    <row r="14" spans="1:14" x14ac:dyDescent="0.3">
      <c r="A14" s="37">
        <v>6631</v>
      </c>
      <c r="B14" s="52" t="s">
        <v>38</v>
      </c>
      <c r="C14" s="40"/>
      <c r="D14" s="40"/>
      <c r="E14" s="41">
        <v>155</v>
      </c>
      <c r="F14" s="23"/>
      <c r="H14" s="55"/>
    </row>
    <row r="15" spans="1:14" x14ac:dyDescent="0.3">
      <c r="A15" s="8">
        <v>671</v>
      </c>
      <c r="B15" s="9" t="s">
        <v>30</v>
      </c>
      <c r="C15" s="16">
        <v>747000</v>
      </c>
      <c r="D15" s="16">
        <v>747000</v>
      </c>
      <c r="E15" s="21">
        <v>662399</v>
      </c>
      <c r="F15" s="32"/>
      <c r="H15" s="55"/>
    </row>
    <row r="16" spans="1:14" x14ac:dyDescent="0.3">
      <c r="A16" s="37">
        <v>6711</v>
      </c>
      <c r="B16" s="51" t="s">
        <v>35</v>
      </c>
      <c r="C16" s="40"/>
      <c r="D16" s="40"/>
      <c r="E16" s="41">
        <v>662399</v>
      </c>
      <c r="F16" s="32"/>
      <c r="H16" s="55"/>
    </row>
    <row r="17" spans="1:11" x14ac:dyDescent="0.3">
      <c r="A17" s="8">
        <v>922</v>
      </c>
      <c r="B17" s="8" t="s">
        <v>33</v>
      </c>
      <c r="C17" s="16">
        <v>33743</v>
      </c>
      <c r="D17" s="16">
        <v>33743</v>
      </c>
      <c r="E17" s="21">
        <v>33743</v>
      </c>
      <c r="F17" s="23"/>
      <c r="H17" s="55"/>
    </row>
    <row r="18" spans="1:11" x14ac:dyDescent="0.3">
      <c r="A18" s="139">
        <v>9221</v>
      </c>
      <c r="B18" s="52" t="s">
        <v>36</v>
      </c>
      <c r="C18" s="40"/>
      <c r="D18" s="40"/>
      <c r="E18" s="41">
        <v>33743</v>
      </c>
      <c r="F18" s="23"/>
      <c r="H18" s="55"/>
    </row>
    <row r="19" spans="1:11" x14ac:dyDescent="0.3">
      <c r="B19" t="s">
        <v>47</v>
      </c>
      <c r="C19" s="7">
        <f>SUM(C8+C10+C13+C15+C17)</f>
        <v>929743</v>
      </c>
      <c r="D19" s="7">
        <f>SUM(D8+D10+D13+D15+D17)</f>
        <v>929743</v>
      </c>
      <c r="E19" s="26">
        <f>SUM(E8+E10+E13+E15)</f>
        <v>786060</v>
      </c>
      <c r="F19" s="23"/>
      <c r="H19" s="55"/>
    </row>
    <row r="21" spans="1:11" x14ac:dyDescent="0.3">
      <c r="A21" s="1" t="s">
        <v>1</v>
      </c>
    </row>
    <row r="22" spans="1:11" x14ac:dyDescent="0.3">
      <c r="A22" t="s">
        <v>15</v>
      </c>
    </row>
    <row r="23" spans="1:11" x14ac:dyDescent="0.3">
      <c r="B23" t="s">
        <v>25</v>
      </c>
      <c r="C23" s="8" t="s">
        <v>43</v>
      </c>
      <c r="D23" s="8" t="s">
        <v>43</v>
      </c>
      <c r="E23" s="22">
        <v>2021</v>
      </c>
      <c r="F23" s="23"/>
    </row>
    <row r="24" spans="1:11" x14ac:dyDescent="0.3">
      <c r="A24" s="8">
        <v>311</v>
      </c>
      <c r="B24" s="54" t="s">
        <v>17</v>
      </c>
      <c r="C24" s="7">
        <v>550000</v>
      </c>
      <c r="D24" s="7">
        <v>550000</v>
      </c>
      <c r="E24" s="26">
        <v>506178</v>
      </c>
      <c r="F24" s="23"/>
      <c r="H24" s="55"/>
    </row>
    <row r="25" spans="1:11" ht="27" x14ac:dyDescent="0.3">
      <c r="A25" s="8">
        <v>3111</v>
      </c>
      <c r="B25" s="51" t="s">
        <v>52</v>
      </c>
      <c r="C25" s="24"/>
      <c r="D25" s="24"/>
      <c r="E25" s="27">
        <v>506178</v>
      </c>
      <c r="F25" s="23"/>
      <c r="H25" s="55"/>
    </row>
    <row r="26" spans="1:11" x14ac:dyDescent="0.3">
      <c r="A26" s="8">
        <v>312</v>
      </c>
      <c r="B26" s="51" t="s">
        <v>16</v>
      </c>
      <c r="C26" s="7">
        <v>30000</v>
      </c>
      <c r="D26" s="7">
        <v>30000</v>
      </c>
      <c r="E26" s="26">
        <v>23340</v>
      </c>
      <c r="F26" s="23"/>
      <c r="K26" s="55"/>
    </row>
    <row r="27" spans="1:11" ht="27" x14ac:dyDescent="0.3">
      <c r="A27" s="8">
        <v>3121</v>
      </c>
      <c r="B27" s="51" t="s">
        <v>53</v>
      </c>
      <c r="C27" s="25"/>
      <c r="D27" s="25"/>
      <c r="E27" s="28">
        <v>23340</v>
      </c>
      <c r="F27" s="23"/>
      <c r="K27" s="55"/>
    </row>
    <row r="28" spans="1:11" x14ac:dyDescent="0.3">
      <c r="A28" s="8">
        <v>313</v>
      </c>
      <c r="B28" s="51" t="s">
        <v>18</v>
      </c>
      <c r="C28" s="19">
        <v>91000</v>
      </c>
      <c r="D28" s="19">
        <v>91000</v>
      </c>
      <c r="E28" s="29">
        <v>83519</v>
      </c>
      <c r="F28" s="23"/>
      <c r="K28" s="55"/>
    </row>
    <row r="29" spans="1:11" ht="27" x14ac:dyDescent="0.3">
      <c r="A29" s="8">
        <v>3132</v>
      </c>
      <c r="B29" s="51" t="s">
        <v>54</v>
      </c>
      <c r="C29" s="25"/>
      <c r="D29" s="25"/>
      <c r="E29" s="28">
        <v>83519</v>
      </c>
      <c r="F29" s="23"/>
      <c r="K29" s="55"/>
    </row>
    <row r="30" spans="1:11" x14ac:dyDescent="0.3">
      <c r="A30" s="8">
        <v>321</v>
      </c>
      <c r="B30" s="51" t="s">
        <v>26</v>
      </c>
      <c r="C30" s="7">
        <v>36000</v>
      </c>
      <c r="D30" s="7">
        <v>36000</v>
      </c>
      <c r="E30" s="26">
        <v>27157</v>
      </c>
      <c r="F30" s="23"/>
      <c r="G30" s="55"/>
      <c r="H30" s="55"/>
      <c r="J30" s="55"/>
      <c r="K30" s="55"/>
    </row>
    <row r="31" spans="1:11" x14ac:dyDescent="0.3">
      <c r="A31" s="8">
        <v>321</v>
      </c>
      <c r="B31" s="51" t="s">
        <v>35</v>
      </c>
      <c r="C31" s="7">
        <v>25000</v>
      </c>
      <c r="D31" s="7">
        <v>25000</v>
      </c>
      <c r="E31" s="26">
        <v>21490</v>
      </c>
      <c r="F31" s="23"/>
      <c r="G31" s="55"/>
      <c r="H31" s="55"/>
      <c r="J31" s="55"/>
      <c r="K31" s="55"/>
    </row>
    <row r="32" spans="1:11" x14ac:dyDescent="0.3">
      <c r="A32" s="37">
        <v>3212</v>
      </c>
      <c r="B32" s="51" t="s">
        <v>68</v>
      </c>
      <c r="C32" s="38"/>
      <c r="D32" s="24"/>
      <c r="E32" s="27">
        <v>21490</v>
      </c>
      <c r="F32" s="23"/>
      <c r="G32" s="55"/>
      <c r="H32" s="55"/>
      <c r="J32" s="55"/>
      <c r="K32" s="55"/>
    </row>
    <row r="33" spans="1:11" x14ac:dyDescent="0.3">
      <c r="A33" s="8">
        <v>321</v>
      </c>
      <c r="B33" s="51" t="s">
        <v>37</v>
      </c>
      <c r="C33" s="7">
        <v>11000</v>
      </c>
      <c r="D33" s="7">
        <v>11000</v>
      </c>
      <c r="E33" s="26">
        <v>5667</v>
      </c>
      <c r="F33" s="23"/>
      <c r="G33" s="55"/>
      <c r="H33" s="55"/>
      <c r="J33" s="55"/>
      <c r="K33" s="55"/>
    </row>
    <row r="34" spans="1:11" x14ac:dyDescent="0.3">
      <c r="A34" s="37">
        <v>3211</v>
      </c>
      <c r="B34" s="51" t="s">
        <v>66</v>
      </c>
      <c r="C34" s="38"/>
      <c r="D34" s="38"/>
      <c r="E34" s="39">
        <v>586</v>
      </c>
      <c r="F34" s="23"/>
      <c r="G34" s="55"/>
      <c r="H34" s="55"/>
      <c r="J34" s="55"/>
      <c r="K34" s="55"/>
    </row>
    <row r="35" spans="1:11" x14ac:dyDescent="0.3">
      <c r="A35" s="37">
        <v>3213</v>
      </c>
      <c r="B35" s="51" t="s">
        <v>67</v>
      </c>
      <c r="C35" s="38"/>
      <c r="D35" s="38"/>
      <c r="E35" s="39">
        <v>5081</v>
      </c>
      <c r="F35" s="23"/>
      <c r="G35" s="55"/>
      <c r="H35" s="55"/>
      <c r="J35" s="55"/>
      <c r="K35" s="55"/>
    </row>
    <row r="36" spans="1:11" x14ac:dyDescent="0.3">
      <c r="A36" s="8">
        <v>322</v>
      </c>
      <c r="B36" s="51" t="s">
        <v>19</v>
      </c>
      <c r="C36" s="7">
        <v>105000</v>
      </c>
      <c r="D36" s="7">
        <v>105000</v>
      </c>
      <c r="E36" s="26">
        <v>64304</v>
      </c>
      <c r="F36" s="23"/>
      <c r="K36" s="55"/>
    </row>
    <row r="37" spans="1:11" x14ac:dyDescent="0.3">
      <c r="A37" s="8">
        <v>322</v>
      </c>
      <c r="B37" s="51" t="s">
        <v>35</v>
      </c>
      <c r="C37" s="7">
        <v>9000</v>
      </c>
      <c r="D37" s="7">
        <v>9000</v>
      </c>
      <c r="E37" s="26">
        <v>77</v>
      </c>
      <c r="F37" s="23"/>
      <c r="K37" s="55"/>
    </row>
    <row r="38" spans="1:11" x14ac:dyDescent="0.3">
      <c r="A38" s="37">
        <v>3224</v>
      </c>
      <c r="B38" s="51" t="s">
        <v>65</v>
      </c>
      <c r="C38" s="38"/>
      <c r="D38" s="38"/>
      <c r="E38" s="39">
        <v>77</v>
      </c>
      <c r="F38" s="23"/>
      <c r="K38" s="55"/>
    </row>
    <row r="39" spans="1:11" x14ac:dyDescent="0.3">
      <c r="A39" s="8">
        <v>322</v>
      </c>
      <c r="B39" s="51" t="s">
        <v>37</v>
      </c>
      <c r="C39" s="7">
        <v>94000</v>
      </c>
      <c r="D39" s="7">
        <v>94000</v>
      </c>
      <c r="E39" s="26">
        <v>63267</v>
      </c>
      <c r="F39" s="23"/>
      <c r="K39" s="55"/>
    </row>
    <row r="40" spans="1:11" x14ac:dyDescent="0.3">
      <c r="A40" s="45">
        <v>3221</v>
      </c>
      <c r="B40" s="51" t="s">
        <v>69</v>
      </c>
      <c r="C40" s="7"/>
      <c r="D40" s="7"/>
      <c r="E40" s="27">
        <v>22102</v>
      </c>
      <c r="F40" s="23"/>
      <c r="K40" s="55"/>
    </row>
    <row r="41" spans="1:11" x14ac:dyDescent="0.3">
      <c r="A41" s="45">
        <v>3222</v>
      </c>
      <c r="B41" s="51" t="s">
        <v>4</v>
      </c>
      <c r="C41" s="7"/>
      <c r="D41" s="7"/>
      <c r="E41" s="27">
        <v>27866</v>
      </c>
      <c r="F41" s="23"/>
      <c r="K41" s="55"/>
    </row>
    <row r="42" spans="1:11" x14ac:dyDescent="0.3">
      <c r="A42" s="45">
        <v>3223</v>
      </c>
      <c r="B42" s="51" t="s">
        <v>3</v>
      </c>
      <c r="C42" s="7"/>
      <c r="D42" s="7"/>
      <c r="E42" s="27">
        <v>8945</v>
      </c>
      <c r="F42" s="23"/>
      <c r="K42" s="55"/>
    </row>
    <row r="43" spans="1:11" x14ac:dyDescent="0.3">
      <c r="A43" s="45">
        <v>3225</v>
      </c>
      <c r="B43" s="51" t="s">
        <v>70</v>
      </c>
      <c r="C43" s="7"/>
      <c r="D43" s="7"/>
      <c r="E43" s="27">
        <v>2906</v>
      </c>
      <c r="F43" s="23"/>
      <c r="K43" s="55"/>
    </row>
    <row r="44" spans="1:11" x14ac:dyDescent="0.3">
      <c r="A44" s="45">
        <v>3227</v>
      </c>
      <c r="B44" s="51" t="s">
        <v>71</v>
      </c>
      <c r="C44" s="7"/>
      <c r="D44" s="7"/>
      <c r="E44" s="27">
        <v>1448</v>
      </c>
      <c r="F44" s="23"/>
      <c r="K44" s="55"/>
    </row>
    <row r="45" spans="1:11" x14ac:dyDescent="0.3">
      <c r="A45" s="8">
        <v>322</v>
      </c>
      <c r="B45" s="51" t="s">
        <v>39</v>
      </c>
      <c r="C45" s="7">
        <v>2000</v>
      </c>
      <c r="D45" s="7">
        <v>2000</v>
      </c>
      <c r="E45" s="26">
        <v>960</v>
      </c>
      <c r="F45" s="23"/>
      <c r="K45" s="55"/>
    </row>
    <row r="46" spans="1:11" x14ac:dyDescent="0.3">
      <c r="A46" s="45">
        <v>3221</v>
      </c>
      <c r="B46" s="51" t="s">
        <v>69</v>
      </c>
      <c r="C46" s="7"/>
      <c r="D46" s="7"/>
      <c r="E46" s="27">
        <v>960</v>
      </c>
      <c r="F46" s="23"/>
      <c r="K46" s="55"/>
    </row>
    <row r="47" spans="1:11" x14ac:dyDescent="0.3">
      <c r="A47" s="8">
        <v>323</v>
      </c>
      <c r="B47" s="51" t="s">
        <v>20</v>
      </c>
      <c r="C47" s="7">
        <v>51000</v>
      </c>
      <c r="D47" s="7">
        <v>51000</v>
      </c>
      <c r="E47" s="26">
        <v>31188</v>
      </c>
      <c r="F47" s="23"/>
      <c r="K47" s="55"/>
    </row>
    <row r="48" spans="1:11" x14ac:dyDescent="0.3">
      <c r="A48" s="8"/>
      <c r="B48" s="51" t="s">
        <v>35</v>
      </c>
      <c r="C48" s="7">
        <v>19000</v>
      </c>
      <c r="D48" s="7">
        <v>19000</v>
      </c>
      <c r="E48" s="26">
        <v>8278</v>
      </c>
      <c r="F48" s="23"/>
      <c r="K48" s="55"/>
    </row>
    <row r="49" spans="1:11" x14ac:dyDescent="0.3">
      <c r="A49" s="37">
        <v>3238</v>
      </c>
      <c r="B49" s="51" t="s">
        <v>7</v>
      </c>
      <c r="C49" s="38"/>
      <c r="D49" s="38"/>
      <c r="E49" s="39">
        <v>8278</v>
      </c>
      <c r="F49" s="23"/>
      <c r="K49" s="55"/>
    </row>
    <row r="50" spans="1:11" x14ac:dyDescent="0.3">
      <c r="A50" s="8">
        <v>323</v>
      </c>
      <c r="B50" s="51" t="s">
        <v>37</v>
      </c>
      <c r="C50" s="7">
        <v>31000</v>
      </c>
      <c r="D50" s="7">
        <v>31000</v>
      </c>
      <c r="E50" s="26">
        <v>22910</v>
      </c>
      <c r="F50" s="23"/>
      <c r="K50" s="55"/>
    </row>
    <row r="51" spans="1:11" x14ac:dyDescent="0.3">
      <c r="A51" s="45">
        <v>3231</v>
      </c>
      <c r="B51" s="51" t="s">
        <v>72</v>
      </c>
      <c r="C51" s="7"/>
      <c r="D51" s="7"/>
      <c r="E51" s="27">
        <v>4974</v>
      </c>
      <c r="F51" s="23"/>
      <c r="K51" s="55"/>
    </row>
    <row r="52" spans="1:11" x14ac:dyDescent="0.3">
      <c r="A52" s="45">
        <v>3234</v>
      </c>
      <c r="B52" s="51" t="s">
        <v>5</v>
      </c>
      <c r="C52" s="7"/>
      <c r="D52" s="7"/>
      <c r="E52" s="27">
        <v>7257</v>
      </c>
      <c r="F52" s="23"/>
      <c r="K52" s="55"/>
    </row>
    <row r="53" spans="1:11" x14ac:dyDescent="0.3">
      <c r="A53" s="45">
        <v>3235</v>
      </c>
      <c r="B53" s="51" t="s">
        <v>6</v>
      </c>
      <c r="C53" s="7"/>
      <c r="D53" s="7"/>
      <c r="E53" s="27">
        <v>766</v>
      </c>
      <c r="F53" s="23"/>
      <c r="K53" s="55"/>
    </row>
    <row r="54" spans="1:11" x14ac:dyDescent="0.3">
      <c r="A54" s="45">
        <v>3236</v>
      </c>
      <c r="B54" s="51" t="s">
        <v>73</v>
      </c>
      <c r="C54" s="7"/>
      <c r="D54" s="7"/>
      <c r="E54" s="27">
        <v>3455</v>
      </c>
      <c r="F54" s="23"/>
      <c r="K54" s="55"/>
    </row>
    <row r="55" spans="1:11" x14ac:dyDescent="0.3">
      <c r="A55" s="45">
        <v>3238</v>
      </c>
      <c r="B55" s="51" t="s">
        <v>7</v>
      </c>
      <c r="C55" s="7"/>
      <c r="D55" s="7"/>
      <c r="E55" s="27">
        <v>656</v>
      </c>
      <c r="F55" s="23"/>
      <c r="K55" s="55"/>
    </row>
    <row r="56" spans="1:11" x14ac:dyDescent="0.3">
      <c r="A56" s="45">
        <v>3239</v>
      </c>
      <c r="B56" s="51" t="s">
        <v>8</v>
      </c>
      <c r="C56" s="7"/>
      <c r="D56" s="7"/>
      <c r="E56" s="27">
        <v>5802</v>
      </c>
      <c r="F56" s="23"/>
      <c r="K56" s="55"/>
    </row>
    <row r="57" spans="1:11" x14ac:dyDescent="0.3">
      <c r="A57" s="8">
        <v>329</v>
      </c>
      <c r="B57" s="51" t="s">
        <v>27</v>
      </c>
      <c r="C57" s="7">
        <v>30000</v>
      </c>
      <c r="D57" s="7">
        <v>30000</v>
      </c>
      <c r="E57" s="26">
        <v>24808</v>
      </c>
      <c r="F57" s="23"/>
      <c r="J57" s="55"/>
      <c r="K57" s="55"/>
    </row>
    <row r="58" spans="1:11" x14ac:dyDescent="0.3">
      <c r="A58" s="8">
        <v>329</v>
      </c>
      <c r="B58" s="51" t="s">
        <v>35</v>
      </c>
      <c r="C58" s="7">
        <v>23000</v>
      </c>
      <c r="D58" s="7">
        <v>23000</v>
      </c>
      <c r="E58" s="26">
        <v>19518</v>
      </c>
      <c r="F58" s="23"/>
      <c r="J58" s="55"/>
      <c r="K58" s="55"/>
    </row>
    <row r="59" spans="1:11" x14ac:dyDescent="0.3">
      <c r="A59" s="45">
        <v>3291</v>
      </c>
      <c r="B59" s="51" t="s">
        <v>74</v>
      </c>
      <c r="C59" s="7"/>
      <c r="D59" s="7"/>
      <c r="E59" s="27">
        <v>5135</v>
      </c>
      <c r="F59" s="23"/>
      <c r="J59" s="55"/>
      <c r="K59" s="55"/>
    </row>
    <row r="60" spans="1:11" x14ac:dyDescent="0.3">
      <c r="A60" s="45">
        <v>3292</v>
      </c>
      <c r="B60" s="51" t="s">
        <v>9</v>
      </c>
      <c r="C60" s="7"/>
      <c r="D60" s="7"/>
      <c r="E60" s="27">
        <v>9383</v>
      </c>
      <c r="F60" s="23"/>
      <c r="J60" s="55"/>
      <c r="K60" s="55"/>
    </row>
    <row r="61" spans="1:11" x14ac:dyDescent="0.3">
      <c r="A61" s="45">
        <v>3299</v>
      </c>
      <c r="B61" s="51" t="s">
        <v>75</v>
      </c>
      <c r="C61" s="7"/>
      <c r="D61" s="7"/>
      <c r="E61" s="27">
        <v>5000</v>
      </c>
      <c r="F61" s="23"/>
      <c r="J61" s="55"/>
      <c r="K61" s="55"/>
    </row>
    <row r="62" spans="1:11" x14ac:dyDescent="0.3">
      <c r="A62" s="8">
        <v>329</v>
      </c>
      <c r="B62" s="51" t="s">
        <v>37</v>
      </c>
      <c r="C62" s="7">
        <v>6000</v>
      </c>
      <c r="D62" s="7">
        <v>6000</v>
      </c>
      <c r="E62" s="26">
        <v>5103</v>
      </c>
      <c r="F62" s="23"/>
      <c r="J62" s="55"/>
      <c r="K62" s="55"/>
    </row>
    <row r="63" spans="1:11" x14ac:dyDescent="0.3">
      <c r="A63" s="45">
        <v>3292</v>
      </c>
      <c r="B63" s="51" t="s">
        <v>9</v>
      </c>
      <c r="C63" s="7"/>
      <c r="D63" s="7"/>
      <c r="E63" s="27">
        <v>840</v>
      </c>
      <c r="F63" s="23"/>
      <c r="G63" s="5"/>
      <c r="J63" s="55"/>
      <c r="K63" s="55"/>
    </row>
    <row r="64" spans="1:11" x14ac:dyDescent="0.3">
      <c r="A64" s="45">
        <v>3293</v>
      </c>
      <c r="B64" s="51" t="s">
        <v>10</v>
      </c>
      <c r="C64" s="7"/>
      <c r="D64" s="7"/>
      <c r="E64" s="27">
        <v>1913</v>
      </c>
      <c r="F64" s="23"/>
      <c r="J64" s="55"/>
      <c r="K64" s="55"/>
    </row>
    <row r="65" spans="1:11" x14ac:dyDescent="0.3">
      <c r="A65" s="45">
        <v>3295</v>
      </c>
      <c r="B65" s="51" t="s">
        <v>77</v>
      </c>
      <c r="C65" s="7"/>
      <c r="D65" s="7"/>
      <c r="E65" s="26">
        <v>2350</v>
      </c>
      <c r="F65" s="23"/>
      <c r="J65" s="55"/>
      <c r="K65" s="55"/>
    </row>
    <row r="66" spans="1:11" x14ac:dyDescent="0.3">
      <c r="A66" s="8">
        <v>329</v>
      </c>
      <c r="B66" s="51" t="s">
        <v>38</v>
      </c>
      <c r="C66" s="7">
        <v>1000</v>
      </c>
      <c r="D66" s="7">
        <v>1000</v>
      </c>
      <c r="E66" s="26">
        <v>187</v>
      </c>
      <c r="F66" s="23"/>
      <c r="J66" s="55"/>
      <c r="K66" s="55"/>
    </row>
    <row r="67" spans="1:11" x14ac:dyDescent="0.3">
      <c r="A67" s="45">
        <v>3299</v>
      </c>
      <c r="B67" s="51" t="s">
        <v>75</v>
      </c>
      <c r="C67" s="7"/>
      <c r="D67" s="7"/>
      <c r="E67" s="27">
        <v>187</v>
      </c>
      <c r="F67" s="23"/>
      <c r="J67" s="55"/>
      <c r="K67" s="55"/>
    </row>
    <row r="68" spans="1:11" x14ac:dyDescent="0.3">
      <c r="A68" s="8">
        <v>341</v>
      </c>
      <c r="B68" s="51" t="s">
        <v>21</v>
      </c>
      <c r="C68" s="7">
        <v>3000</v>
      </c>
      <c r="D68" s="7">
        <v>3000</v>
      </c>
      <c r="E68" s="26">
        <v>2395</v>
      </c>
      <c r="F68" s="23"/>
      <c r="K68" s="55"/>
    </row>
    <row r="69" spans="1:11" x14ac:dyDescent="0.3">
      <c r="A69" s="8"/>
      <c r="B69" s="51" t="s">
        <v>37</v>
      </c>
      <c r="C69" s="20">
        <v>3000</v>
      </c>
      <c r="D69" s="20">
        <v>3000</v>
      </c>
      <c r="E69" s="30">
        <v>2395</v>
      </c>
      <c r="F69" s="23"/>
      <c r="K69" s="55"/>
    </row>
    <row r="70" spans="1:11" x14ac:dyDescent="0.3">
      <c r="A70" s="45">
        <v>3431</v>
      </c>
      <c r="B70" s="51" t="s">
        <v>76</v>
      </c>
      <c r="C70" s="20"/>
      <c r="D70" s="20"/>
      <c r="E70" s="46">
        <v>2395</v>
      </c>
      <c r="F70" s="23"/>
      <c r="K70" s="55"/>
    </row>
    <row r="71" spans="1:11" x14ac:dyDescent="0.3">
      <c r="A71" s="8">
        <v>422</v>
      </c>
      <c r="B71" s="52" t="s">
        <v>22</v>
      </c>
      <c r="C71" s="20">
        <v>31743</v>
      </c>
      <c r="D71" s="20">
        <v>31743</v>
      </c>
      <c r="E71" s="30">
        <v>23853</v>
      </c>
      <c r="F71" s="23"/>
    </row>
    <row r="72" spans="1:11" x14ac:dyDescent="0.3">
      <c r="A72" s="8"/>
      <c r="B72" s="52" t="s">
        <v>35</v>
      </c>
      <c r="C72" s="20">
        <v>0</v>
      </c>
      <c r="D72" s="20">
        <v>0</v>
      </c>
      <c r="E72" s="30">
        <v>0</v>
      </c>
      <c r="F72" s="23"/>
    </row>
    <row r="73" spans="1:11" x14ac:dyDescent="0.3">
      <c r="A73" s="8">
        <v>422</v>
      </c>
      <c r="B73" s="52" t="s">
        <v>36</v>
      </c>
      <c r="C73" s="20"/>
      <c r="D73" s="20"/>
      <c r="E73" s="30">
        <v>23853</v>
      </c>
      <c r="F73" s="23"/>
    </row>
    <row r="74" spans="1:11" x14ac:dyDescent="0.3">
      <c r="A74" s="45">
        <v>4221</v>
      </c>
      <c r="B74" s="52" t="s">
        <v>78</v>
      </c>
      <c r="C74" s="20"/>
      <c r="D74" s="20"/>
      <c r="E74" s="46">
        <v>4464</v>
      </c>
      <c r="F74" s="23"/>
    </row>
    <row r="75" spans="1:11" x14ac:dyDescent="0.3">
      <c r="A75" s="45">
        <v>4227</v>
      </c>
      <c r="B75" s="52" t="s">
        <v>79</v>
      </c>
      <c r="C75" s="20"/>
      <c r="D75" s="20"/>
      <c r="E75" s="46">
        <v>19389</v>
      </c>
      <c r="F75" s="23"/>
    </row>
    <row r="76" spans="1:11" x14ac:dyDescent="0.3">
      <c r="A76" s="8">
        <v>426</v>
      </c>
      <c r="B76" s="52" t="s">
        <v>32</v>
      </c>
      <c r="C76" s="20">
        <v>2000</v>
      </c>
      <c r="D76" s="20">
        <v>2000</v>
      </c>
      <c r="E76" s="30">
        <v>1500</v>
      </c>
      <c r="F76" s="23"/>
    </row>
    <row r="77" spans="1:11" x14ac:dyDescent="0.3">
      <c r="A77" s="8">
        <v>426</v>
      </c>
      <c r="B77" s="52" t="s">
        <v>36</v>
      </c>
      <c r="C77" s="20"/>
      <c r="D77" s="20"/>
      <c r="E77" s="30">
        <v>1500</v>
      </c>
      <c r="F77" s="23"/>
    </row>
    <row r="78" spans="1:11" x14ac:dyDescent="0.3">
      <c r="A78" s="45">
        <v>4262</v>
      </c>
      <c r="B78" s="52" t="s">
        <v>32</v>
      </c>
      <c r="C78" s="20"/>
      <c r="D78" s="20"/>
      <c r="E78" s="47">
        <v>1500</v>
      </c>
      <c r="F78" s="23"/>
    </row>
    <row r="79" spans="1:11" x14ac:dyDescent="0.3">
      <c r="B79" s="140" t="s">
        <v>23</v>
      </c>
      <c r="C79" s="7">
        <f>SUM(C24+C26+C28+C30+C36+C47+C57+C68+C71+C76)</f>
        <v>929743</v>
      </c>
      <c r="D79" s="7">
        <f>SUM(D24+D26+D28+D30+D36+D47+D57+D68+D71+D76)</f>
        <v>929743</v>
      </c>
      <c r="E79" s="7">
        <f>SUM(E24+E26+E28+E30+E36+E47+E57+E68+E71+E76)</f>
        <v>788242</v>
      </c>
      <c r="F79" s="23"/>
      <c r="H79" s="55"/>
      <c r="J79" s="55"/>
      <c r="K79" s="55"/>
    </row>
    <row r="81" spans="1:5" x14ac:dyDescent="0.3">
      <c r="A81" s="8">
        <v>6</v>
      </c>
      <c r="B81" s="81" t="s">
        <v>56</v>
      </c>
      <c r="C81" s="81"/>
      <c r="D81" s="81"/>
      <c r="E81" s="7">
        <v>786060</v>
      </c>
    </row>
    <row r="82" spans="1:5" x14ac:dyDescent="0.3">
      <c r="A82" s="8">
        <v>3</v>
      </c>
      <c r="B82" s="81" t="s">
        <v>57</v>
      </c>
      <c r="C82" s="81"/>
      <c r="D82" s="81"/>
      <c r="E82" s="7">
        <v>762889</v>
      </c>
    </row>
    <row r="83" spans="1:5" x14ac:dyDescent="0.3">
      <c r="A83" s="8">
        <v>9221</v>
      </c>
      <c r="B83" s="81" t="s">
        <v>60</v>
      </c>
      <c r="C83" s="81"/>
      <c r="D83" s="81"/>
      <c r="E83" s="7">
        <f>E81-E82</f>
        <v>23171</v>
      </c>
    </row>
    <row r="84" spans="1:5" x14ac:dyDescent="0.3">
      <c r="A84" s="8">
        <v>9221</v>
      </c>
      <c r="B84" s="81" t="s">
        <v>58</v>
      </c>
      <c r="C84" s="81"/>
      <c r="D84" s="81"/>
      <c r="E84" s="7">
        <v>33743</v>
      </c>
    </row>
    <row r="85" spans="1:5" x14ac:dyDescent="0.3">
      <c r="A85" s="8">
        <v>9221</v>
      </c>
      <c r="B85" s="81" t="s">
        <v>59</v>
      </c>
      <c r="C85" s="81"/>
      <c r="D85" s="81"/>
      <c r="E85" s="7">
        <f>SUM(E83:E84)</f>
        <v>56914</v>
      </c>
    </row>
    <row r="86" spans="1:5" x14ac:dyDescent="0.3">
      <c r="B86" s="141"/>
      <c r="C86" s="141"/>
      <c r="D86" s="141"/>
      <c r="E86" s="5"/>
    </row>
    <row r="87" spans="1:5" x14ac:dyDescent="0.3">
      <c r="A87" s="8">
        <v>7</v>
      </c>
      <c r="B87" s="81" t="s">
        <v>62</v>
      </c>
      <c r="C87" s="81"/>
      <c r="D87" s="81"/>
      <c r="E87" s="7">
        <v>0</v>
      </c>
    </row>
    <row r="88" spans="1:5" x14ac:dyDescent="0.3">
      <c r="A88" s="8">
        <v>4</v>
      </c>
      <c r="B88" s="81" t="s">
        <v>63</v>
      </c>
      <c r="C88" s="81"/>
      <c r="D88" s="81"/>
      <c r="E88" s="7">
        <v>25353</v>
      </c>
    </row>
    <row r="89" spans="1:5" x14ac:dyDescent="0.3">
      <c r="A89" s="8">
        <v>9222</v>
      </c>
      <c r="B89" s="81" t="s">
        <v>64</v>
      </c>
      <c r="C89" s="81"/>
      <c r="D89" s="81"/>
      <c r="E89" s="7">
        <f>E87-E88</f>
        <v>-25353</v>
      </c>
    </row>
    <row r="91" spans="1:5" x14ac:dyDescent="0.3">
      <c r="A91" s="35" t="s">
        <v>61</v>
      </c>
      <c r="B91" s="81" t="s">
        <v>47</v>
      </c>
      <c r="C91" s="81"/>
      <c r="D91" s="81"/>
      <c r="E91" s="7">
        <f>$E$19</f>
        <v>786060</v>
      </c>
    </row>
    <row r="92" spans="1:5" x14ac:dyDescent="0.3">
      <c r="A92" s="35" t="s">
        <v>49</v>
      </c>
      <c r="B92" s="81" t="s">
        <v>48</v>
      </c>
      <c r="C92" s="81"/>
      <c r="D92" s="81"/>
      <c r="E92" s="7">
        <f>$E$79</f>
        <v>788242</v>
      </c>
    </row>
    <row r="93" spans="1:5" x14ac:dyDescent="0.3">
      <c r="A93" s="35">
        <v>922</v>
      </c>
      <c r="B93" s="81" t="s">
        <v>50</v>
      </c>
      <c r="C93" s="81"/>
      <c r="D93" s="81"/>
      <c r="E93" s="7">
        <v>33743</v>
      </c>
    </row>
    <row r="94" spans="1:5" x14ac:dyDescent="0.3">
      <c r="A94" s="34">
        <v>922</v>
      </c>
      <c r="B94" s="8" t="s">
        <v>51</v>
      </c>
      <c r="C94" s="8"/>
      <c r="D94" s="8"/>
      <c r="E94" s="7">
        <v>31561</v>
      </c>
    </row>
  </sheetData>
  <mergeCells count="11">
    <mergeCell ref="B88:D88"/>
    <mergeCell ref="B89:D89"/>
    <mergeCell ref="B91:D91"/>
    <mergeCell ref="B92:D92"/>
    <mergeCell ref="B93:D93"/>
    <mergeCell ref="B81:D81"/>
    <mergeCell ref="B82:D82"/>
    <mergeCell ref="B83:D83"/>
    <mergeCell ref="B84:D84"/>
    <mergeCell ref="B85:D85"/>
    <mergeCell ref="B87:D87"/>
  </mergeCells>
  <pageMargins left="0.75" right="0.75" top="1" bottom="1" header="0.5" footer="0.5"/>
  <pageSetup paperSize="9" scale="82" orientation="portrait" r:id="rId1"/>
  <headerFooter alignWithMargins="0"/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BX253"/>
  <sheetViews>
    <sheetView showGridLines="0" topLeftCell="A61" zoomScaleNormal="100" workbookViewId="0">
      <selection activeCell="CC63" sqref="CC63"/>
    </sheetView>
  </sheetViews>
  <sheetFormatPr defaultColWidth="6.19921875" defaultRowHeight="12.75" customHeight="1" x14ac:dyDescent="0.3"/>
  <cols>
    <col min="1" max="1" width="1" style="83" customWidth="1"/>
    <col min="2" max="2" width="0.8984375" style="83" customWidth="1"/>
    <col min="3" max="3" width="1.19921875" style="83" customWidth="1"/>
    <col min="4" max="7" width="1" style="83" customWidth="1"/>
    <col min="8" max="8" width="1.8984375" style="83" customWidth="1"/>
    <col min="9" max="9" width="1.19921875" style="83" customWidth="1"/>
    <col min="10" max="11" width="1" style="83" customWidth="1"/>
    <col min="12" max="12" width="2.09765625" style="83" customWidth="1"/>
    <col min="13" max="13" width="1.8984375" style="83" customWidth="1"/>
    <col min="14" max="14" width="2.59765625" style="83" customWidth="1"/>
    <col min="15" max="15" width="3.69921875" style="83" customWidth="1"/>
    <col min="16" max="16" width="1.5" style="83" customWidth="1"/>
    <col min="17" max="17" width="1.796875" style="83" customWidth="1"/>
    <col min="18" max="18" width="1" style="83" customWidth="1"/>
    <col min="19" max="19" width="2.09765625" style="83" customWidth="1"/>
    <col min="20" max="20" width="4.8984375" style="83" customWidth="1"/>
    <col min="21" max="21" width="3.19921875" style="83" customWidth="1"/>
    <col min="22" max="22" width="1.8984375" style="83" customWidth="1"/>
    <col min="23" max="23" width="12.69921875" style="83" customWidth="1"/>
    <col min="24" max="24" width="1.69921875" style="83" customWidth="1"/>
    <col min="25" max="25" width="1.796875" style="83" customWidth="1"/>
    <col min="26" max="26" width="1.296875" style="83" customWidth="1"/>
    <col min="27" max="27" width="1" style="83" customWidth="1"/>
    <col min="28" max="28" width="3.59765625" style="83" customWidth="1"/>
    <col min="29" max="29" width="5.09765625" style="83" customWidth="1"/>
    <col min="30" max="30" width="0.8984375" style="83" customWidth="1"/>
    <col min="31" max="31" width="1.296875" style="83" customWidth="1"/>
    <col min="32" max="32" width="0.8984375" style="83" customWidth="1"/>
    <col min="33" max="34" width="1" style="83" customWidth="1"/>
    <col min="35" max="35" width="0.8984375" style="83" customWidth="1"/>
    <col min="36" max="36" width="1.296875" style="83" customWidth="1"/>
    <col min="37" max="37" width="2.59765625" style="83" customWidth="1"/>
    <col min="38" max="38" width="0.8984375" style="83" customWidth="1"/>
    <col min="39" max="39" width="1.5" style="83" customWidth="1"/>
    <col min="40" max="40" width="2.69921875" style="83" customWidth="1"/>
    <col min="41" max="41" width="2.59765625" style="83" customWidth="1"/>
    <col min="42" max="42" width="3.09765625" style="83" customWidth="1"/>
    <col min="43" max="43" width="0.8984375" style="83" customWidth="1"/>
    <col min="44" max="45" width="1.69921875" style="83" customWidth="1"/>
    <col min="46" max="46" width="7.19921875" style="83" customWidth="1"/>
    <col min="47" max="47" width="3" style="83" customWidth="1"/>
    <col min="48" max="48" width="0.8984375" style="83" customWidth="1"/>
    <col min="49" max="49" width="1.19921875" style="83" customWidth="1"/>
    <col min="50" max="50" width="2.19921875" style="83" customWidth="1"/>
    <col min="51" max="51" width="1.19921875" style="83" customWidth="1"/>
    <col min="52" max="52" width="0.8984375" style="83" customWidth="1"/>
    <col min="53" max="53" width="1.3984375" style="83" customWidth="1"/>
    <col min="54" max="54" width="3.69921875" style="83" customWidth="1"/>
    <col min="55" max="55" width="0.8984375" style="83" customWidth="1"/>
    <col min="56" max="56" width="1.8984375" style="83" customWidth="1"/>
    <col min="57" max="58" width="0.8984375" style="83" customWidth="1"/>
    <col min="59" max="59" width="1.8984375" style="83" customWidth="1"/>
    <col min="60" max="60" width="0.8984375" style="83" customWidth="1"/>
    <col min="61" max="61" width="1.19921875" style="83" customWidth="1"/>
    <col min="62" max="62" width="1" style="83" customWidth="1"/>
    <col min="63" max="64" width="1.5" style="83" customWidth="1"/>
    <col min="65" max="67" width="0.8984375" style="83" customWidth="1"/>
    <col min="68" max="68" width="3.5" style="83" customWidth="1"/>
    <col min="69" max="71" width="0.8984375" style="83" customWidth="1"/>
    <col min="72" max="72" width="2.09765625" style="83" customWidth="1"/>
    <col min="73" max="73" width="2.3984375" style="83" customWidth="1"/>
    <col min="74" max="74" width="0.8984375" style="83" customWidth="1"/>
    <col min="75" max="75" width="2.19921875" style="83" customWidth="1"/>
    <col min="76" max="76" width="1.19921875" style="83" customWidth="1"/>
    <col min="77" max="16384" width="6.19921875" style="83"/>
  </cols>
  <sheetData>
    <row r="1" spans="1:76" ht="16.5" customHeight="1" x14ac:dyDescent="0.3">
      <c r="A1" s="142" t="s">
        <v>180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</row>
    <row r="2" spans="1:76" ht="16.5" customHeigh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</row>
    <row r="3" spans="1:76" ht="16.5" customHeight="1" x14ac:dyDescent="0.3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</row>
    <row r="4" spans="1:76" ht="16.5" customHeight="1" x14ac:dyDescent="0.3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</row>
    <row r="5" spans="1:76" ht="16.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</row>
    <row r="6" spans="1:76" ht="16.5" customHeight="1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</row>
    <row r="7" spans="1:76" ht="16.5" customHeight="1" x14ac:dyDescent="0.3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</row>
    <row r="8" spans="1:76" ht="16.5" customHeight="1" x14ac:dyDescent="0.3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</row>
    <row r="9" spans="1:76" ht="16.5" customHeight="1" x14ac:dyDescent="0.3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</row>
    <row r="10" spans="1:76" ht="16.5" customHeight="1" x14ac:dyDescent="0.3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</row>
    <row r="11" spans="1:76" ht="16.5" customHeight="1" x14ac:dyDescent="0.3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</row>
    <row r="12" spans="1:76" ht="16.5" customHeight="1" x14ac:dyDescent="0.3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</row>
    <row r="13" spans="1:76" ht="13.5" customHeight="1" x14ac:dyDescent="0.3">
      <c r="C13" s="143"/>
      <c r="D13" s="143"/>
      <c r="E13" s="143"/>
      <c r="F13" s="143"/>
      <c r="G13" s="143"/>
      <c r="H13" s="143"/>
      <c r="I13" s="143"/>
      <c r="J13" s="143"/>
      <c r="L13" s="143"/>
      <c r="M13" s="143"/>
      <c r="N13" s="143"/>
      <c r="O13" s="143"/>
      <c r="P13" s="143"/>
      <c r="Q13" s="143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H13" s="144"/>
      <c r="AI13" s="144"/>
      <c r="AJ13" s="144"/>
      <c r="AK13" s="144"/>
      <c r="AL13" s="144"/>
      <c r="AN13" s="145"/>
      <c r="AO13" s="145"/>
      <c r="AP13" s="145"/>
      <c r="AQ13" s="145"/>
      <c r="AR13" s="145"/>
      <c r="AS13" s="145"/>
      <c r="AT13" s="146"/>
      <c r="AU13" s="146"/>
      <c r="AV13" s="146"/>
      <c r="AW13" s="146"/>
      <c r="AX13" s="146"/>
      <c r="BA13" s="145"/>
      <c r="BB13" s="145"/>
      <c r="BC13" s="145"/>
      <c r="BD13" s="145"/>
      <c r="BE13" s="145"/>
      <c r="BF13" s="145"/>
      <c r="BG13" s="145"/>
      <c r="BH13" s="145"/>
      <c r="BJ13" s="145"/>
      <c r="BK13" s="145"/>
      <c r="BL13" s="145"/>
      <c r="BM13" s="145"/>
      <c r="BN13" s="145"/>
    </row>
    <row r="14" spans="1:76" ht="14.25" customHeight="1" x14ac:dyDescent="0.3">
      <c r="A14" s="147"/>
      <c r="B14" s="148" t="s">
        <v>124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7"/>
      <c r="AN14" s="149">
        <v>929743</v>
      </c>
      <c r="AO14" s="149"/>
      <c r="AP14" s="149"/>
      <c r="AQ14" s="149"/>
      <c r="AR14" s="149"/>
      <c r="AS14" s="149"/>
      <c r="AT14" s="149">
        <v>929743</v>
      </c>
      <c r="AU14" s="149"/>
      <c r="AV14" s="149"/>
      <c r="AW14" s="149"/>
      <c r="AX14" s="149"/>
      <c r="AY14" s="147"/>
      <c r="AZ14" s="147"/>
      <c r="BA14" s="149">
        <v>788242</v>
      </c>
      <c r="BB14" s="149"/>
      <c r="BC14" s="149"/>
      <c r="BD14" s="149"/>
      <c r="BE14" s="149"/>
      <c r="BF14" s="149"/>
      <c r="BG14" s="149"/>
      <c r="BH14" s="149"/>
      <c r="BI14" s="147"/>
      <c r="BJ14" s="149">
        <f>(BA14/AT14)*100</f>
        <v>84.78063292759397</v>
      </c>
      <c r="BK14" s="149"/>
      <c r="BL14" s="149"/>
      <c r="BM14" s="149"/>
      <c r="BN14" s="149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</row>
    <row r="15" spans="1:76" ht="14.25" customHeight="1" x14ac:dyDescent="0.3">
      <c r="A15" s="147"/>
      <c r="B15" s="148" t="s">
        <v>126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7"/>
      <c r="AN15" s="149">
        <v>929743</v>
      </c>
      <c r="AO15" s="149"/>
      <c r="AP15" s="149"/>
      <c r="AQ15" s="149"/>
      <c r="AR15" s="149"/>
      <c r="AS15" s="149"/>
      <c r="AT15" s="149">
        <v>929743</v>
      </c>
      <c r="AU15" s="149"/>
      <c r="AV15" s="149"/>
      <c r="AW15" s="149"/>
      <c r="AX15" s="149"/>
      <c r="AY15" s="147"/>
      <c r="AZ15" s="147"/>
      <c r="BA15" s="149">
        <v>788242</v>
      </c>
      <c r="BB15" s="149"/>
      <c r="BC15" s="149"/>
      <c r="BD15" s="149"/>
      <c r="BE15" s="149"/>
      <c r="BF15" s="149"/>
      <c r="BG15" s="149"/>
      <c r="BH15" s="149"/>
      <c r="BI15" s="147"/>
      <c r="BJ15" s="149">
        <f>(BA15/AT15)*100</f>
        <v>84.78063292759397</v>
      </c>
      <c r="BK15" s="149"/>
      <c r="BL15" s="149"/>
      <c r="BM15" s="149"/>
      <c r="BN15" s="149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</row>
    <row r="16" spans="1:76" ht="14.25" customHeight="1" x14ac:dyDescent="0.3">
      <c r="A16" s="147"/>
      <c r="B16" s="150"/>
      <c r="C16" s="150"/>
      <c r="D16" s="148" t="s">
        <v>181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47"/>
      <c r="AN16" s="149">
        <v>742000</v>
      </c>
      <c r="AO16" s="149"/>
      <c r="AP16" s="149"/>
      <c r="AQ16" s="149"/>
      <c r="AR16" s="149"/>
      <c r="AS16" s="149"/>
      <c r="AT16" s="149">
        <v>742000</v>
      </c>
      <c r="AU16" s="149"/>
      <c r="AV16" s="149"/>
      <c r="AW16" s="149"/>
      <c r="AX16" s="149"/>
      <c r="AY16" s="147"/>
      <c r="AZ16" s="147"/>
      <c r="BA16" s="151"/>
      <c r="BB16" s="149">
        <v>662399</v>
      </c>
      <c r="BC16" s="149"/>
      <c r="BD16" s="149"/>
      <c r="BE16" s="149"/>
      <c r="BF16" s="149"/>
      <c r="BG16" s="149"/>
      <c r="BH16" s="149"/>
      <c r="BI16" s="152">
        <f>(BB16/AT16)*100</f>
        <v>89.272102425876014</v>
      </c>
      <c r="BJ16" s="152"/>
      <c r="BK16" s="152"/>
      <c r="BL16" s="152"/>
      <c r="BM16" s="152"/>
      <c r="BN16" s="152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</row>
    <row r="17" spans="1:76" ht="14.25" customHeight="1" x14ac:dyDescent="0.3">
      <c r="A17" s="147"/>
      <c r="B17" s="150"/>
      <c r="C17" s="150"/>
      <c r="D17" s="148" t="s">
        <v>182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47"/>
      <c r="AN17" s="149">
        <v>151000</v>
      </c>
      <c r="AO17" s="149"/>
      <c r="AP17" s="149"/>
      <c r="AQ17" s="149"/>
      <c r="AR17" s="149"/>
      <c r="AS17" s="149"/>
      <c r="AT17" s="149">
        <v>151000</v>
      </c>
      <c r="AU17" s="149"/>
      <c r="AV17" s="149"/>
      <c r="AW17" s="149"/>
      <c r="AX17" s="149"/>
      <c r="AY17" s="147"/>
      <c r="AZ17" s="147"/>
      <c r="BA17" s="151"/>
      <c r="BB17" s="149">
        <v>99343</v>
      </c>
      <c r="BC17" s="149"/>
      <c r="BD17" s="149"/>
      <c r="BE17" s="149"/>
      <c r="BF17" s="149"/>
      <c r="BG17" s="149"/>
      <c r="BH17" s="149"/>
      <c r="BI17" s="152">
        <f>(BB17/AT17)*100</f>
        <v>65.79006622516556</v>
      </c>
      <c r="BJ17" s="152"/>
      <c r="BK17" s="152"/>
      <c r="BL17" s="152"/>
      <c r="BM17" s="152"/>
      <c r="BN17" s="152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</row>
    <row r="18" spans="1:76" ht="14.25" customHeight="1" x14ac:dyDescent="0.3">
      <c r="A18" s="147"/>
      <c r="B18" s="150"/>
      <c r="C18" s="150"/>
      <c r="D18" s="148" t="s">
        <v>183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47"/>
      <c r="AN18" s="149">
        <v>2000</v>
      </c>
      <c r="AO18" s="149"/>
      <c r="AP18" s="149"/>
      <c r="AQ18" s="149"/>
      <c r="AR18" s="149"/>
      <c r="AS18" s="149"/>
      <c r="AT18" s="149">
        <v>2000</v>
      </c>
      <c r="AU18" s="149"/>
      <c r="AV18" s="149"/>
      <c r="AW18" s="149"/>
      <c r="AX18" s="149"/>
      <c r="AY18" s="147"/>
      <c r="AZ18" s="147"/>
      <c r="BA18" s="151"/>
      <c r="BB18" s="149">
        <v>960</v>
      </c>
      <c r="BC18" s="149"/>
      <c r="BD18" s="149"/>
      <c r="BE18" s="149"/>
      <c r="BF18" s="149"/>
      <c r="BG18" s="149"/>
      <c r="BH18" s="149"/>
      <c r="BI18" s="152">
        <f>(BB18/AT18)*100</f>
        <v>48</v>
      </c>
      <c r="BJ18" s="152"/>
      <c r="BK18" s="152"/>
      <c r="BL18" s="152"/>
      <c r="BM18" s="152"/>
      <c r="BN18" s="152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</row>
    <row r="19" spans="1:76" ht="14.25" customHeight="1" x14ac:dyDescent="0.3">
      <c r="A19" s="147"/>
      <c r="B19" s="150"/>
      <c r="C19" s="150"/>
      <c r="D19" s="148" t="s">
        <v>184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47"/>
      <c r="AN19" s="149">
        <v>1000</v>
      </c>
      <c r="AO19" s="149"/>
      <c r="AP19" s="149"/>
      <c r="AQ19" s="149"/>
      <c r="AR19" s="149"/>
      <c r="AS19" s="149"/>
      <c r="AT19" s="149">
        <v>1000</v>
      </c>
      <c r="AU19" s="149"/>
      <c r="AV19" s="149"/>
      <c r="AW19" s="149"/>
      <c r="AX19" s="149"/>
      <c r="AY19" s="147"/>
      <c r="AZ19" s="147"/>
      <c r="BA19" s="151"/>
      <c r="BB19" s="149">
        <v>187</v>
      </c>
      <c r="BC19" s="149"/>
      <c r="BD19" s="149"/>
      <c r="BE19" s="149"/>
      <c r="BF19" s="149"/>
      <c r="BG19" s="149"/>
      <c r="BH19" s="149"/>
      <c r="BI19" s="152">
        <f>(BB19/AT19)*100</f>
        <v>18.7</v>
      </c>
      <c r="BJ19" s="152"/>
      <c r="BK19" s="152"/>
      <c r="BL19" s="152"/>
      <c r="BM19" s="152"/>
      <c r="BN19" s="152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</row>
    <row r="20" spans="1:76" ht="14.25" customHeight="1" x14ac:dyDescent="0.3">
      <c r="A20" s="147"/>
      <c r="B20" s="150"/>
      <c r="C20" s="150"/>
      <c r="D20" s="148" t="s">
        <v>185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47"/>
      <c r="AN20" s="149">
        <v>33743</v>
      </c>
      <c r="AO20" s="149"/>
      <c r="AP20" s="149"/>
      <c r="AQ20" s="149"/>
      <c r="AR20" s="149"/>
      <c r="AS20" s="149"/>
      <c r="AT20" s="149">
        <v>33743</v>
      </c>
      <c r="AU20" s="149"/>
      <c r="AV20" s="149"/>
      <c r="AW20" s="149"/>
      <c r="AX20" s="149"/>
      <c r="AY20" s="147"/>
      <c r="AZ20" s="147"/>
      <c r="BA20" s="151"/>
      <c r="BB20" s="149">
        <v>25353</v>
      </c>
      <c r="BC20" s="149"/>
      <c r="BD20" s="149"/>
      <c r="BE20" s="149"/>
      <c r="BF20" s="149"/>
      <c r="BG20" s="149"/>
      <c r="BH20" s="149"/>
      <c r="BI20" s="152">
        <f>(BB20/AT20)*100</f>
        <v>75.135583676614402</v>
      </c>
      <c r="BJ20" s="152"/>
      <c r="BK20" s="152"/>
      <c r="BL20" s="152"/>
      <c r="BM20" s="152"/>
      <c r="BN20" s="152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</row>
    <row r="21" spans="1:76" ht="14.25" customHeight="1" x14ac:dyDescent="0.3">
      <c r="A21" s="147"/>
      <c r="B21" s="147"/>
      <c r="C21" s="148" t="s">
        <v>186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9">
        <v>929743</v>
      </c>
      <c r="AO21" s="149"/>
      <c r="AP21" s="149"/>
      <c r="AQ21" s="149"/>
      <c r="AR21" s="149"/>
      <c r="AS21" s="149"/>
      <c r="AT21" s="149">
        <v>929743</v>
      </c>
      <c r="AU21" s="149"/>
      <c r="AV21" s="149"/>
      <c r="AW21" s="149"/>
      <c r="AX21" s="149"/>
      <c r="AY21" s="147"/>
      <c r="AZ21" s="147"/>
      <c r="BA21" s="149">
        <v>788242</v>
      </c>
      <c r="BB21" s="149"/>
      <c r="BC21" s="149"/>
      <c r="BD21" s="149"/>
      <c r="BE21" s="149"/>
      <c r="BF21" s="149"/>
      <c r="BG21" s="149"/>
      <c r="BH21" s="149"/>
      <c r="BI21" s="147"/>
      <c r="BJ21" s="149">
        <f>(BA21/AT21)*100</f>
        <v>84.78063292759397</v>
      </c>
      <c r="BK21" s="149"/>
      <c r="BL21" s="149"/>
      <c r="BM21" s="149"/>
      <c r="BN21" s="149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</row>
    <row r="22" spans="1:76" ht="14.25" customHeight="1" x14ac:dyDescent="0.3">
      <c r="A22" s="147"/>
      <c r="B22" s="147"/>
      <c r="C22" s="148" t="s">
        <v>187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9">
        <v>929743</v>
      </c>
      <c r="AO22" s="149"/>
      <c r="AP22" s="149"/>
      <c r="AQ22" s="149"/>
      <c r="AR22" s="149"/>
      <c r="AS22" s="149"/>
      <c r="AT22" s="149">
        <v>929743</v>
      </c>
      <c r="AU22" s="149"/>
      <c r="AV22" s="149"/>
      <c r="AW22" s="149"/>
      <c r="AX22" s="149"/>
      <c r="AY22" s="147"/>
      <c r="AZ22" s="147"/>
      <c r="BA22" s="149">
        <v>788242</v>
      </c>
      <c r="BB22" s="149"/>
      <c r="BC22" s="149"/>
      <c r="BD22" s="149"/>
      <c r="BE22" s="149"/>
      <c r="BF22" s="149"/>
      <c r="BG22" s="149"/>
      <c r="BH22" s="149"/>
      <c r="BI22" s="147"/>
      <c r="BJ22" s="149">
        <f>(BA22/AT22)*100</f>
        <v>84.78063292759397</v>
      </c>
      <c r="BK22" s="149"/>
      <c r="BL22" s="149"/>
      <c r="BM22" s="149"/>
      <c r="BN22" s="149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</row>
    <row r="23" spans="1:76" ht="14.25" customHeight="1" x14ac:dyDescent="0.3">
      <c r="A23" s="147"/>
      <c r="B23" s="153" t="s">
        <v>188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47"/>
      <c r="AN23" s="149">
        <v>707000</v>
      </c>
      <c r="AO23" s="149"/>
      <c r="AP23" s="149"/>
      <c r="AQ23" s="149"/>
      <c r="AR23" s="149"/>
      <c r="AS23" s="149"/>
      <c r="AT23" s="149">
        <v>707000</v>
      </c>
      <c r="AU23" s="149"/>
      <c r="AV23" s="149"/>
      <c r="AW23" s="149"/>
      <c r="AX23" s="149"/>
      <c r="AY23" s="147"/>
      <c r="AZ23" s="147"/>
      <c r="BA23" s="149">
        <v>640194</v>
      </c>
      <c r="BB23" s="149"/>
      <c r="BC23" s="149"/>
      <c r="BD23" s="149"/>
      <c r="BE23" s="149"/>
      <c r="BF23" s="149"/>
      <c r="BG23" s="149"/>
      <c r="BH23" s="149"/>
      <c r="BI23" s="147"/>
      <c r="BJ23" s="149">
        <f>(BA23/AT23)*100</f>
        <v>90.550777934936349</v>
      </c>
      <c r="BK23" s="149"/>
      <c r="BL23" s="149"/>
      <c r="BM23" s="149"/>
      <c r="BN23" s="149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</row>
    <row r="24" spans="1:76" ht="13.2" x14ac:dyDescent="0.3">
      <c r="A24" s="102"/>
      <c r="B24" s="154" t="s">
        <v>128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02"/>
      <c r="AN24" s="155">
        <v>696000</v>
      </c>
      <c r="AO24" s="155"/>
      <c r="AP24" s="155"/>
      <c r="AQ24" s="155"/>
      <c r="AR24" s="155"/>
      <c r="AS24" s="155"/>
      <c r="AT24" s="155">
        <v>696000</v>
      </c>
      <c r="AU24" s="155"/>
      <c r="AV24" s="155"/>
      <c r="AW24" s="155"/>
      <c r="AX24" s="155"/>
      <c r="AY24" s="102"/>
      <c r="AZ24" s="102"/>
      <c r="BA24" s="155">
        <v>634527</v>
      </c>
      <c r="BB24" s="155"/>
      <c r="BC24" s="155"/>
      <c r="BD24" s="155"/>
      <c r="BE24" s="155"/>
      <c r="BF24" s="155"/>
      <c r="BG24" s="155"/>
      <c r="BH24" s="155"/>
      <c r="BI24" s="102"/>
      <c r="BJ24" s="155">
        <f>(BA24/AT24)*100</f>
        <v>91.167672413793099</v>
      </c>
      <c r="BK24" s="155"/>
      <c r="BL24" s="155"/>
      <c r="BM24" s="155"/>
      <c r="BN24" s="155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</row>
    <row r="25" spans="1:76" ht="0.75" customHeight="1" x14ac:dyDescent="0.3">
      <c r="A25" s="102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02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02"/>
      <c r="AZ25" s="102"/>
      <c r="BA25" s="156"/>
      <c r="BB25" s="156"/>
      <c r="BC25" s="156"/>
      <c r="BD25" s="156"/>
      <c r="BE25" s="156"/>
      <c r="BF25" s="156"/>
      <c r="BG25" s="156"/>
      <c r="BH25" s="156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</row>
    <row r="26" spans="1:76" ht="13.5" customHeight="1" x14ac:dyDescent="0.3">
      <c r="A26" s="102"/>
      <c r="B26" s="102"/>
      <c r="C26" s="157"/>
      <c r="D26" s="157"/>
      <c r="E26" s="157"/>
      <c r="F26" s="157"/>
      <c r="G26" s="157"/>
      <c r="H26" s="157"/>
      <c r="I26" s="157"/>
      <c r="J26" s="157"/>
      <c r="K26" s="102"/>
      <c r="L26" s="157" t="s">
        <v>134</v>
      </c>
      <c r="M26" s="157"/>
      <c r="N26" s="157"/>
      <c r="O26" s="157"/>
      <c r="P26" s="157"/>
      <c r="Q26" s="157"/>
      <c r="R26" s="102"/>
      <c r="S26" s="154" t="s">
        <v>135</v>
      </c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02"/>
      <c r="AG26" s="102"/>
      <c r="AH26" s="158" t="s">
        <v>136</v>
      </c>
      <c r="AI26" s="158"/>
      <c r="AJ26" s="158"/>
      <c r="AK26" s="158"/>
      <c r="AL26" s="158"/>
      <c r="AM26" s="102"/>
      <c r="AN26" s="155">
        <v>696000</v>
      </c>
      <c r="AO26" s="155"/>
      <c r="AP26" s="155"/>
      <c r="AQ26" s="155"/>
      <c r="AR26" s="155"/>
      <c r="AS26" s="155"/>
      <c r="AT26" s="155">
        <f t="shared" ref="AT26:AT55" si="0">AN26</f>
        <v>696000</v>
      </c>
      <c r="AU26" s="159"/>
      <c r="AV26" s="159"/>
      <c r="AW26" s="159"/>
      <c r="AX26" s="159"/>
      <c r="AY26" s="102"/>
      <c r="AZ26" s="102"/>
      <c r="BA26" s="155">
        <v>634527</v>
      </c>
      <c r="BB26" s="155"/>
      <c r="BC26" s="155"/>
      <c r="BD26" s="155"/>
      <c r="BE26" s="155"/>
      <c r="BF26" s="155"/>
      <c r="BG26" s="155"/>
      <c r="BH26" s="155"/>
      <c r="BI26" s="102"/>
      <c r="BJ26" s="155">
        <f>(BA26/AT26)*100</f>
        <v>91.167672413793099</v>
      </c>
      <c r="BK26" s="155"/>
      <c r="BL26" s="155"/>
      <c r="BM26" s="155"/>
      <c r="BN26" s="155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</row>
    <row r="27" spans="1:76" ht="13.5" customHeight="1" x14ac:dyDescent="0.3">
      <c r="C27" s="160"/>
      <c r="D27" s="160"/>
      <c r="E27" s="160"/>
      <c r="F27" s="160"/>
      <c r="G27" s="160"/>
      <c r="H27" s="160"/>
      <c r="I27" s="160"/>
      <c r="J27" s="160"/>
      <c r="L27" s="160" t="s">
        <v>138</v>
      </c>
      <c r="M27" s="160"/>
      <c r="N27" s="160"/>
      <c r="O27" s="160"/>
      <c r="P27" s="160"/>
      <c r="Q27" s="160"/>
      <c r="S27" s="161" t="s">
        <v>139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H27" s="162" t="s">
        <v>136</v>
      </c>
      <c r="AI27" s="162"/>
      <c r="AJ27" s="162"/>
      <c r="AK27" s="162"/>
      <c r="AL27" s="162"/>
      <c r="AN27" s="163">
        <v>671000</v>
      </c>
      <c r="AO27" s="163"/>
      <c r="AP27" s="163"/>
      <c r="AQ27" s="163"/>
      <c r="AR27" s="163"/>
      <c r="AS27" s="163"/>
      <c r="AT27" s="163">
        <f t="shared" si="0"/>
        <v>671000</v>
      </c>
      <c r="AU27" s="164"/>
      <c r="AV27" s="164"/>
      <c r="AW27" s="164"/>
      <c r="AX27" s="164"/>
      <c r="BA27" s="163">
        <v>613037</v>
      </c>
      <c r="BB27" s="163"/>
      <c r="BC27" s="163"/>
      <c r="BD27" s="163"/>
      <c r="BE27" s="163"/>
      <c r="BF27" s="163"/>
      <c r="BG27" s="163"/>
      <c r="BH27" s="163"/>
      <c r="BJ27" s="163">
        <f>(BA27/AT27)*100</f>
        <v>91.361698956780927</v>
      </c>
      <c r="BK27" s="163"/>
      <c r="BL27" s="163"/>
      <c r="BM27" s="163"/>
      <c r="BN27" s="163"/>
    </row>
    <row r="28" spans="1:76" ht="13.5" customHeight="1" x14ac:dyDescent="0.3">
      <c r="C28" s="160"/>
      <c r="D28" s="160"/>
      <c r="E28" s="160"/>
      <c r="F28" s="160"/>
      <c r="G28" s="160"/>
      <c r="H28" s="160"/>
      <c r="I28" s="160"/>
      <c r="J28" s="160"/>
      <c r="L28" s="160" t="s">
        <v>141</v>
      </c>
      <c r="M28" s="160"/>
      <c r="N28" s="160"/>
      <c r="O28" s="160"/>
      <c r="P28" s="160"/>
      <c r="Q28" s="160"/>
      <c r="S28" s="161" t="s">
        <v>17</v>
      </c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H28" s="162" t="s">
        <v>136</v>
      </c>
      <c r="AI28" s="162"/>
      <c r="AJ28" s="162"/>
      <c r="AK28" s="162"/>
      <c r="AL28" s="162"/>
      <c r="AN28" s="163">
        <v>550000</v>
      </c>
      <c r="AO28" s="163"/>
      <c r="AP28" s="163"/>
      <c r="AQ28" s="163"/>
      <c r="AR28" s="163"/>
      <c r="AS28" s="163"/>
      <c r="AT28" s="163">
        <f t="shared" si="0"/>
        <v>550000</v>
      </c>
      <c r="AU28" s="164"/>
      <c r="AV28" s="164"/>
      <c r="AW28" s="164"/>
      <c r="AX28" s="164"/>
      <c r="BA28" s="163">
        <v>506178</v>
      </c>
      <c r="BB28" s="163"/>
      <c r="BC28" s="163"/>
      <c r="BD28" s="163"/>
      <c r="BE28" s="163"/>
      <c r="BF28" s="163"/>
      <c r="BG28" s="163"/>
      <c r="BH28" s="163"/>
      <c r="BJ28" s="165">
        <f>(BA28/AT28)*100</f>
        <v>92.032363636363641</v>
      </c>
      <c r="BK28" s="165"/>
      <c r="BL28" s="165"/>
      <c r="BM28" s="165"/>
      <c r="BN28" s="165"/>
    </row>
    <row r="29" spans="1:76" ht="13.5" customHeight="1" x14ac:dyDescent="0.3">
      <c r="C29" s="160"/>
      <c r="D29" s="160"/>
      <c r="E29" s="160"/>
      <c r="F29" s="160"/>
      <c r="G29" s="160"/>
      <c r="H29" s="160"/>
      <c r="I29" s="160"/>
      <c r="J29" s="160"/>
      <c r="L29" s="160">
        <v>3111</v>
      </c>
      <c r="M29" s="160"/>
      <c r="N29" s="160"/>
      <c r="O29" s="160"/>
      <c r="P29" s="160"/>
      <c r="Q29" s="160"/>
      <c r="S29" s="113" t="s">
        <v>189</v>
      </c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H29" s="162" t="s">
        <v>136</v>
      </c>
      <c r="AI29" s="162"/>
      <c r="AJ29" s="162"/>
      <c r="AK29" s="162"/>
      <c r="AL29" s="162"/>
      <c r="AN29" s="163">
        <v>0</v>
      </c>
      <c r="AO29" s="163"/>
      <c r="AP29" s="163"/>
      <c r="AQ29" s="163"/>
      <c r="AR29" s="163"/>
      <c r="AS29" s="163"/>
      <c r="AT29" s="163">
        <f>AN29</f>
        <v>0</v>
      </c>
      <c r="AU29" s="164"/>
      <c r="AV29" s="164"/>
      <c r="AW29" s="164"/>
      <c r="AX29" s="164"/>
      <c r="BA29" s="163">
        <v>506178</v>
      </c>
      <c r="BB29" s="163"/>
      <c r="BC29" s="163"/>
      <c r="BD29" s="163"/>
      <c r="BE29" s="163"/>
      <c r="BF29" s="163"/>
      <c r="BG29" s="163"/>
      <c r="BH29" s="163"/>
      <c r="BJ29" s="163">
        <v>0</v>
      </c>
      <c r="BK29" s="163"/>
      <c r="BL29" s="163"/>
      <c r="BM29" s="163"/>
      <c r="BN29" s="163"/>
    </row>
    <row r="30" spans="1:76" ht="13.5" customHeight="1" x14ac:dyDescent="0.3">
      <c r="C30" s="160"/>
      <c r="D30" s="160"/>
      <c r="E30" s="160"/>
      <c r="F30" s="160"/>
      <c r="G30" s="160"/>
      <c r="H30" s="160"/>
      <c r="I30" s="160"/>
      <c r="J30" s="160"/>
      <c r="L30" s="160" t="s">
        <v>143</v>
      </c>
      <c r="M30" s="160"/>
      <c r="N30" s="160"/>
      <c r="O30" s="160"/>
      <c r="P30" s="160"/>
      <c r="Q30" s="160"/>
      <c r="S30" s="161" t="s">
        <v>16</v>
      </c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H30" s="162" t="s">
        <v>136</v>
      </c>
      <c r="AI30" s="162"/>
      <c r="AJ30" s="162"/>
      <c r="AK30" s="162"/>
      <c r="AL30" s="162"/>
      <c r="AN30" s="163">
        <v>30000</v>
      </c>
      <c r="AO30" s="163"/>
      <c r="AP30" s="163"/>
      <c r="AQ30" s="163"/>
      <c r="AR30" s="163"/>
      <c r="AS30" s="163"/>
      <c r="AT30" s="163">
        <f t="shared" si="0"/>
        <v>30000</v>
      </c>
      <c r="AU30" s="164"/>
      <c r="AV30" s="164"/>
      <c r="AW30" s="164"/>
      <c r="AX30" s="164"/>
      <c r="BA30" s="163">
        <v>23340</v>
      </c>
      <c r="BB30" s="163"/>
      <c r="BC30" s="163"/>
      <c r="BD30" s="163"/>
      <c r="BE30" s="163"/>
      <c r="BF30" s="163"/>
      <c r="BG30" s="163"/>
      <c r="BH30" s="163"/>
      <c r="BJ30" s="163">
        <v>0</v>
      </c>
      <c r="BK30" s="163"/>
      <c r="BL30" s="163"/>
      <c r="BM30" s="163"/>
      <c r="BN30" s="163"/>
    </row>
    <row r="31" spans="1:76" ht="13.5" customHeight="1" x14ac:dyDescent="0.3">
      <c r="C31" s="160"/>
      <c r="D31" s="160"/>
      <c r="E31" s="160"/>
      <c r="F31" s="160"/>
      <c r="G31" s="160"/>
      <c r="H31" s="160"/>
      <c r="I31" s="160"/>
      <c r="J31" s="160"/>
      <c r="L31" s="160">
        <v>3121</v>
      </c>
      <c r="M31" s="160"/>
      <c r="N31" s="160"/>
      <c r="O31" s="160"/>
      <c r="P31" s="160"/>
      <c r="Q31" s="160"/>
      <c r="S31" s="161" t="s">
        <v>16</v>
      </c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H31" s="162" t="s">
        <v>136</v>
      </c>
      <c r="AI31" s="162"/>
      <c r="AJ31" s="162"/>
      <c r="AK31" s="162"/>
      <c r="AL31" s="162"/>
      <c r="AN31" s="163">
        <v>0</v>
      </c>
      <c r="AO31" s="163"/>
      <c r="AP31" s="163"/>
      <c r="AQ31" s="163"/>
      <c r="AR31" s="163"/>
      <c r="AS31" s="163"/>
      <c r="AT31" s="163">
        <v>0</v>
      </c>
      <c r="AU31" s="164"/>
      <c r="AV31" s="164"/>
      <c r="AW31" s="164"/>
      <c r="AX31" s="164"/>
      <c r="BA31" s="163">
        <v>23340</v>
      </c>
      <c r="BB31" s="163"/>
      <c r="BC31" s="163"/>
      <c r="BD31" s="163"/>
      <c r="BE31" s="163"/>
      <c r="BF31" s="163"/>
      <c r="BG31" s="163"/>
      <c r="BH31" s="163"/>
      <c r="BJ31" s="163">
        <v>0</v>
      </c>
      <c r="BK31" s="163"/>
      <c r="BL31" s="163"/>
      <c r="BM31" s="163"/>
      <c r="BN31" s="163"/>
    </row>
    <row r="32" spans="1:76" ht="13.5" customHeight="1" x14ac:dyDescent="0.3">
      <c r="C32" s="160"/>
      <c r="D32" s="160"/>
      <c r="E32" s="160"/>
      <c r="F32" s="160"/>
      <c r="G32" s="160"/>
      <c r="H32" s="160"/>
      <c r="I32" s="160"/>
      <c r="J32" s="160"/>
      <c r="L32" s="160" t="s">
        <v>145</v>
      </c>
      <c r="M32" s="160"/>
      <c r="N32" s="160"/>
      <c r="O32" s="160"/>
      <c r="P32" s="160"/>
      <c r="Q32" s="160"/>
      <c r="S32" s="161" t="s">
        <v>18</v>
      </c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H32" s="162" t="s">
        <v>136</v>
      </c>
      <c r="AI32" s="162"/>
      <c r="AJ32" s="162"/>
      <c r="AK32" s="162"/>
      <c r="AL32" s="162"/>
      <c r="AN32" s="163">
        <v>91000</v>
      </c>
      <c r="AO32" s="163"/>
      <c r="AP32" s="163"/>
      <c r="AQ32" s="163"/>
      <c r="AR32" s="163"/>
      <c r="AS32" s="163"/>
      <c r="AT32" s="163">
        <f t="shared" si="0"/>
        <v>91000</v>
      </c>
      <c r="AU32" s="164"/>
      <c r="AV32" s="164"/>
      <c r="AW32" s="164"/>
      <c r="AX32" s="164"/>
      <c r="BA32" s="163">
        <v>83519</v>
      </c>
      <c r="BB32" s="163"/>
      <c r="BC32" s="163"/>
      <c r="BD32" s="163"/>
      <c r="BE32" s="163"/>
      <c r="BF32" s="163"/>
      <c r="BG32" s="163"/>
      <c r="BH32" s="163"/>
      <c r="BJ32" s="163">
        <f>(BA32/AT32)*100</f>
        <v>91.779120879120882</v>
      </c>
      <c r="BK32" s="163"/>
      <c r="BL32" s="163"/>
      <c r="BM32" s="163"/>
      <c r="BN32" s="163"/>
    </row>
    <row r="33" spans="1:76" ht="13.5" customHeight="1" x14ac:dyDescent="0.3">
      <c r="C33" s="160"/>
      <c r="D33" s="160"/>
      <c r="E33" s="160"/>
      <c r="F33" s="160"/>
      <c r="G33" s="160"/>
      <c r="H33" s="160"/>
      <c r="I33" s="160"/>
      <c r="J33" s="160"/>
      <c r="L33" s="160">
        <v>3131</v>
      </c>
      <c r="M33" s="160"/>
      <c r="N33" s="160"/>
      <c r="O33" s="160"/>
      <c r="P33" s="160"/>
      <c r="Q33" s="160"/>
      <c r="S33" s="113" t="s">
        <v>190</v>
      </c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H33" s="162" t="s">
        <v>136</v>
      </c>
      <c r="AI33" s="162"/>
      <c r="AJ33" s="162"/>
      <c r="AK33" s="162"/>
      <c r="AL33" s="162"/>
      <c r="AN33" s="163">
        <v>0</v>
      </c>
      <c r="AO33" s="163"/>
      <c r="AP33" s="163"/>
      <c r="AQ33" s="163"/>
      <c r="AR33" s="163"/>
      <c r="AS33" s="163"/>
      <c r="AT33" s="163">
        <f>AN33</f>
        <v>0</v>
      </c>
      <c r="AU33" s="164"/>
      <c r="AV33" s="164"/>
      <c r="AW33" s="164"/>
      <c r="AX33" s="164"/>
      <c r="BA33" s="163">
        <v>83519</v>
      </c>
      <c r="BB33" s="163"/>
      <c r="BC33" s="163"/>
      <c r="BD33" s="163"/>
      <c r="BE33" s="163"/>
      <c r="BF33" s="163"/>
      <c r="BG33" s="163"/>
      <c r="BH33" s="163"/>
      <c r="BJ33" s="163">
        <v>0</v>
      </c>
      <c r="BK33" s="163"/>
      <c r="BL33" s="163"/>
      <c r="BM33" s="163"/>
      <c r="BN33" s="163"/>
    </row>
    <row r="34" spans="1:76" ht="13.5" customHeight="1" x14ac:dyDescent="0.3">
      <c r="C34" s="160"/>
      <c r="D34" s="160"/>
      <c r="E34" s="160"/>
      <c r="F34" s="160"/>
      <c r="G34" s="160"/>
      <c r="H34" s="160"/>
      <c r="I34" s="160"/>
      <c r="J34" s="160"/>
      <c r="L34" s="160" t="s">
        <v>146</v>
      </c>
      <c r="M34" s="160"/>
      <c r="N34" s="160"/>
      <c r="O34" s="160"/>
      <c r="P34" s="160"/>
      <c r="Q34" s="160"/>
      <c r="S34" s="161" t="s">
        <v>147</v>
      </c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H34" s="162" t="s">
        <v>136</v>
      </c>
      <c r="AI34" s="162"/>
      <c r="AJ34" s="162"/>
      <c r="AK34" s="162"/>
      <c r="AL34" s="162"/>
      <c r="AN34" s="163">
        <v>25000</v>
      </c>
      <c r="AO34" s="163"/>
      <c r="AP34" s="163"/>
      <c r="AQ34" s="163"/>
      <c r="AR34" s="163"/>
      <c r="AS34" s="163"/>
      <c r="AT34" s="163">
        <f t="shared" si="0"/>
        <v>25000</v>
      </c>
      <c r="AU34" s="164"/>
      <c r="AV34" s="164"/>
      <c r="AW34" s="164"/>
      <c r="AX34" s="164"/>
      <c r="BA34" s="163">
        <v>21490</v>
      </c>
      <c r="BB34" s="163"/>
      <c r="BC34" s="163"/>
      <c r="BD34" s="163"/>
      <c r="BE34" s="163"/>
      <c r="BF34" s="163"/>
      <c r="BG34" s="163"/>
      <c r="BH34" s="163"/>
      <c r="BJ34" s="163">
        <f>(BA34/AT34)*100</f>
        <v>85.960000000000008</v>
      </c>
      <c r="BK34" s="163"/>
      <c r="BL34" s="163"/>
      <c r="BM34" s="163"/>
      <c r="BN34" s="163"/>
    </row>
    <row r="35" spans="1:76" ht="13.5" customHeight="1" x14ac:dyDescent="0.3">
      <c r="C35" s="160"/>
      <c r="D35" s="160"/>
      <c r="E35" s="160"/>
      <c r="F35" s="160"/>
      <c r="G35" s="160"/>
      <c r="H35" s="160"/>
      <c r="I35" s="160"/>
      <c r="J35" s="160"/>
      <c r="L35" s="160" t="s">
        <v>149</v>
      </c>
      <c r="M35" s="160"/>
      <c r="N35" s="160"/>
      <c r="O35" s="160"/>
      <c r="P35" s="160"/>
      <c r="Q35" s="160"/>
      <c r="S35" s="161" t="s">
        <v>150</v>
      </c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H35" s="162" t="s">
        <v>136</v>
      </c>
      <c r="AI35" s="162"/>
      <c r="AJ35" s="162"/>
      <c r="AK35" s="162"/>
      <c r="AL35" s="162"/>
      <c r="AN35" s="163">
        <v>25000</v>
      </c>
      <c r="AO35" s="163"/>
      <c r="AP35" s="163"/>
      <c r="AQ35" s="163"/>
      <c r="AR35" s="163"/>
      <c r="AS35" s="163"/>
      <c r="AT35" s="163">
        <f t="shared" si="0"/>
        <v>25000</v>
      </c>
      <c r="AU35" s="164"/>
      <c r="AV35" s="164"/>
      <c r="AW35" s="164"/>
      <c r="AX35" s="164"/>
      <c r="BA35" s="163">
        <v>21490</v>
      </c>
      <c r="BB35" s="163"/>
      <c r="BC35" s="163"/>
      <c r="BD35" s="163"/>
      <c r="BE35" s="163"/>
      <c r="BF35" s="163"/>
      <c r="BG35" s="163"/>
      <c r="BH35" s="163"/>
      <c r="BJ35" s="163">
        <f>(BA35/AT35)*100</f>
        <v>85.960000000000008</v>
      </c>
      <c r="BK35" s="163"/>
      <c r="BL35" s="163"/>
      <c r="BM35" s="163"/>
      <c r="BN35" s="163"/>
    </row>
    <row r="36" spans="1:76" ht="13.5" customHeight="1" x14ac:dyDescent="0.3">
      <c r="C36" s="160"/>
      <c r="D36" s="160"/>
      <c r="E36" s="160"/>
      <c r="F36" s="160"/>
      <c r="G36" s="160"/>
      <c r="H36" s="160"/>
      <c r="I36" s="160"/>
      <c r="J36" s="160"/>
      <c r="L36" s="160">
        <v>3212</v>
      </c>
      <c r="M36" s="160"/>
      <c r="N36" s="160"/>
      <c r="O36" s="160"/>
      <c r="P36" s="160"/>
      <c r="Q36" s="160"/>
      <c r="S36" s="113" t="s">
        <v>191</v>
      </c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H36" s="162" t="s">
        <v>136</v>
      </c>
      <c r="AI36" s="162"/>
      <c r="AJ36" s="162"/>
      <c r="AK36" s="162"/>
      <c r="AL36" s="162"/>
      <c r="AN36" s="163">
        <v>0</v>
      </c>
      <c r="AO36" s="163"/>
      <c r="AP36" s="163"/>
      <c r="AQ36" s="163"/>
      <c r="AR36" s="163"/>
      <c r="AS36" s="163"/>
      <c r="AT36" s="163">
        <f>AN36</f>
        <v>0</v>
      </c>
      <c r="AU36" s="164"/>
      <c r="AV36" s="164"/>
      <c r="AW36" s="164"/>
      <c r="AX36" s="164"/>
      <c r="BA36" s="163">
        <v>21490</v>
      </c>
      <c r="BB36" s="163"/>
      <c r="BC36" s="163"/>
      <c r="BD36" s="163"/>
      <c r="BE36" s="163"/>
      <c r="BF36" s="163"/>
      <c r="BG36" s="163"/>
      <c r="BH36" s="163"/>
      <c r="BJ36" s="163">
        <v>0</v>
      </c>
      <c r="BK36" s="163"/>
      <c r="BL36" s="163"/>
      <c r="BM36" s="163"/>
      <c r="BN36" s="163"/>
    </row>
    <row r="37" spans="1:76" ht="13.2" x14ac:dyDescent="0.3">
      <c r="A37" s="102"/>
      <c r="B37" s="154" t="s">
        <v>129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02"/>
      <c r="AN37" s="155">
        <v>11000</v>
      </c>
      <c r="AO37" s="155"/>
      <c r="AP37" s="155"/>
      <c r="AQ37" s="155"/>
      <c r="AR37" s="155"/>
      <c r="AS37" s="155"/>
      <c r="AT37" s="155">
        <f t="shared" si="0"/>
        <v>11000</v>
      </c>
      <c r="AU37" s="155"/>
      <c r="AV37" s="155"/>
      <c r="AW37" s="155"/>
      <c r="AX37" s="155"/>
      <c r="AY37" s="102"/>
      <c r="AZ37" s="102"/>
      <c r="BA37" s="155">
        <v>5667</v>
      </c>
      <c r="BB37" s="155"/>
      <c r="BC37" s="155"/>
      <c r="BD37" s="155"/>
      <c r="BE37" s="155"/>
      <c r="BF37" s="155"/>
      <c r="BG37" s="155"/>
      <c r="BH37" s="155"/>
      <c r="BI37" s="102"/>
      <c r="BJ37" s="155">
        <f>(BA37/AT37)*100</f>
        <v>51.518181818181816</v>
      </c>
      <c r="BK37" s="155"/>
      <c r="BL37" s="155"/>
      <c r="BM37" s="155"/>
      <c r="BN37" s="155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</row>
    <row r="38" spans="1:76" ht="0.75" customHeight="1" x14ac:dyDescent="0.3">
      <c r="A38" s="102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02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02"/>
      <c r="AZ38" s="102"/>
      <c r="BA38" s="156"/>
      <c r="BB38" s="156"/>
      <c r="BC38" s="156"/>
      <c r="BD38" s="156"/>
      <c r="BE38" s="156"/>
      <c r="BF38" s="156"/>
      <c r="BG38" s="156"/>
      <c r="BH38" s="156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</row>
    <row r="39" spans="1:76" ht="13.5" customHeight="1" x14ac:dyDescent="0.3">
      <c r="A39" s="102"/>
      <c r="B39" s="102"/>
      <c r="C39" s="157"/>
      <c r="D39" s="157"/>
      <c r="E39" s="157"/>
      <c r="F39" s="157"/>
      <c r="G39" s="157"/>
      <c r="H39" s="157"/>
      <c r="I39" s="157"/>
      <c r="J39" s="157"/>
      <c r="K39" s="102"/>
      <c r="L39" s="157" t="s">
        <v>134</v>
      </c>
      <c r="M39" s="157"/>
      <c r="N39" s="157"/>
      <c r="O39" s="157"/>
      <c r="P39" s="157"/>
      <c r="Q39" s="157"/>
      <c r="R39" s="102"/>
      <c r="S39" s="154" t="s">
        <v>135</v>
      </c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02"/>
      <c r="AG39" s="102"/>
      <c r="AH39" s="158" t="s">
        <v>136</v>
      </c>
      <c r="AI39" s="158"/>
      <c r="AJ39" s="158"/>
      <c r="AK39" s="158"/>
      <c r="AL39" s="158"/>
      <c r="AM39" s="102"/>
      <c r="AN39" s="155">
        <v>11000</v>
      </c>
      <c r="AO39" s="155"/>
      <c r="AP39" s="155"/>
      <c r="AQ39" s="155"/>
      <c r="AR39" s="155"/>
      <c r="AS39" s="155"/>
      <c r="AT39" s="155">
        <f t="shared" si="0"/>
        <v>11000</v>
      </c>
      <c r="AU39" s="159"/>
      <c r="AV39" s="159"/>
      <c r="AW39" s="159"/>
      <c r="AX39" s="159"/>
      <c r="AY39" s="102"/>
      <c r="AZ39" s="102"/>
      <c r="BA39" s="155">
        <v>5667</v>
      </c>
      <c r="BB39" s="155"/>
      <c r="BC39" s="155"/>
      <c r="BD39" s="155"/>
      <c r="BE39" s="155"/>
      <c r="BF39" s="155"/>
      <c r="BG39" s="155"/>
      <c r="BH39" s="155"/>
      <c r="BI39" s="102"/>
      <c r="BJ39" s="155">
        <f>(BA39/AT39)*100</f>
        <v>51.518181818181816</v>
      </c>
      <c r="BK39" s="155"/>
      <c r="BL39" s="155"/>
      <c r="BM39" s="155"/>
      <c r="BN39" s="155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</row>
    <row r="40" spans="1:76" ht="13.5" customHeight="1" x14ac:dyDescent="0.3">
      <c r="C40" s="160"/>
      <c r="D40" s="160"/>
      <c r="E40" s="160"/>
      <c r="F40" s="160"/>
      <c r="G40" s="160"/>
      <c r="H40" s="160"/>
      <c r="I40" s="160"/>
      <c r="J40" s="160"/>
      <c r="L40" s="160" t="s">
        <v>146</v>
      </c>
      <c r="M40" s="160"/>
      <c r="N40" s="160"/>
      <c r="O40" s="160"/>
      <c r="P40" s="160"/>
      <c r="Q40" s="160"/>
      <c r="S40" s="161" t="s">
        <v>147</v>
      </c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H40" s="162" t="s">
        <v>136</v>
      </c>
      <c r="AI40" s="162"/>
      <c r="AJ40" s="162"/>
      <c r="AK40" s="162"/>
      <c r="AL40" s="162"/>
      <c r="AN40" s="163">
        <v>11000</v>
      </c>
      <c r="AO40" s="163"/>
      <c r="AP40" s="163"/>
      <c r="AQ40" s="163"/>
      <c r="AR40" s="163"/>
      <c r="AS40" s="163"/>
      <c r="AT40" s="163">
        <f t="shared" si="0"/>
        <v>11000</v>
      </c>
      <c r="AU40" s="164"/>
      <c r="AV40" s="164"/>
      <c r="AW40" s="164"/>
      <c r="AX40" s="164"/>
      <c r="BA40" s="163">
        <v>5667</v>
      </c>
      <c r="BB40" s="163"/>
      <c r="BC40" s="163"/>
      <c r="BD40" s="163"/>
      <c r="BE40" s="163"/>
      <c r="BF40" s="163"/>
      <c r="BG40" s="163"/>
      <c r="BH40" s="163"/>
      <c r="BJ40" s="165">
        <f>(BA40/AT40)*100</f>
        <v>51.518181818181816</v>
      </c>
      <c r="BK40" s="165"/>
      <c r="BL40" s="165"/>
      <c r="BM40" s="165"/>
      <c r="BN40" s="165"/>
    </row>
    <row r="41" spans="1:76" ht="13.5" customHeight="1" x14ac:dyDescent="0.3">
      <c r="C41" s="160"/>
      <c r="D41" s="160"/>
      <c r="E41" s="160"/>
      <c r="F41" s="160"/>
      <c r="G41" s="160"/>
      <c r="H41" s="160"/>
      <c r="I41" s="160"/>
      <c r="J41" s="160"/>
      <c r="L41" s="160" t="s">
        <v>149</v>
      </c>
      <c r="M41" s="160"/>
      <c r="N41" s="160"/>
      <c r="O41" s="160"/>
      <c r="P41" s="160"/>
      <c r="Q41" s="160"/>
      <c r="S41" s="161" t="s">
        <v>150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H41" s="162" t="s">
        <v>136</v>
      </c>
      <c r="AI41" s="162"/>
      <c r="AJ41" s="162"/>
      <c r="AK41" s="162"/>
      <c r="AL41" s="162"/>
      <c r="AN41" s="163">
        <v>11000</v>
      </c>
      <c r="AO41" s="163"/>
      <c r="AP41" s="163"/>
      <c r="AQ41" s="163"/>
      <c r="AR41" s="163"/>
      <c r="AS41" s="163"/>
      <c r="AT41" s="163">
        <f t="shared" si="0"/>
        <v>11000</v>
      </c>
      <c r="AU41" s="164"/>
      <c r="AV41" s="164"/>
      <c r="AW41" s="164"/>
      <c r="AX41" s="164"/>
      <c r="BA41" s="163">
        <f>SUM(BA42:BH43)</f>
        <v>5667</v>
      </c>
      <c r="BB41" s="163"/>
      <c r="BC41" s="163"/>
      <c r="BD41" s="163"/>
      <c r="BE41" s="163"/>
      <c r="BF41" s="163"/>
      <c r="BG41" s="163"/>
      <c r="BH41" s="163"/>
      <c r="BJ41" s="163">
        <f>(BA41/AT41)*100</f>
        <v>51.518181818181816</v>
      </c>
      <c r="BK41" s="163"/>
      <c r="BL41" s="163"/>
      <c r="BM41" s="163"/>
      <c r="BN41" s="163"/>
    </row>
    <row r="42" spans="1:76" ht="13.5" customHeight="1" x14ac:dyDescent="0.3">
      <c r="C42" s="143"/>
      <c r="D42" s="143"/>
      <c r="E42" s="143"/>
      <c r="F42" s="143"/>
      <c r="G42" s="143"/>
      <c r="H42" s="143"/>
      <c r="I42" s="143"/>
      <c r="J42" s="143"/>
      <c r="L42" s="160">
        <v>3211</v>
      </c>
      <c r="M42" s="160"/>
      <c r="N42" s="160"/>
      <c r="O42" s="160"/>
      <c r="P42" s="160"/>
      <c r="Q42" s="160"/>
      <c r="S42" s="161" t="s">
        <v>192</v>
      </c>
      <c r="T42" s="161"/>
      <c r="U42" s="161"/>
      <c r="V42" s="161"/>
      <c r="W42" s="161"/>
      <c r="X42" s="161"/>
      <c r="Y42" s="161"/>
      <c r="Z42" s="161"/>
      <c r="AA42" s="127"/>
      <c r="AB42" s="127"/>
      <c r="AC42" s="127"/>
      <c r="AD42" s="127"/>
      <c r="AE42" s="127"/>
      <c r="AH42" s="85" t="s">
        <v>136</v>
      </c>
      <c r="AI42" s="85"/>
      <c r="AJ42" s="85"/>
      <c r="AK42" s="85"/>
      <c r="AL42" s="144"/>
      <c r="AN42" s="145"/>
      <c r="AO42" s="145"/>
      <c r="AP42" s="145"/>
      <c r="AQ42" s="145"/>
      <c r="AR42" s="145"/>
      <c r="AS42" s="145"/>
      <c r="AT42" s="145"/>
      <c r="AU42" s="146"/>
      <c r="AV42" s="146"/>
      <c r="AW42" s="146"/>
      <c r="AX42" s="146"/>
      <c r="BA42" s="145"/>
      <c r="BB42" s="163">
        <v>586</v>
      </c>
      <c r="BC42" s="163"/>
      <c r="BD42" s="163"/>
      <c r="BE42" s="163"/>
      <c r="BF42" s="163"/>
      <c r="BG42" s="163"/>
      <c r="BH42" s="163"/>
      <c r="BJ42" s="145"/>
      <c r="BK42" s="145"/>
      <c r="BL42" s="145"/>
      <c r="BM42" s="145"/>
      <c r="BN42" s="145"/>
    </row>
    <row r="43" spans="1:76" ht="13.5" customHeight="1" x14ac:dyDescent="0.3">
      <c r="C43" s="160"/>
      <c r="D43" s="160"/>
      <c r="E43" s="160"/>
      <c r="F43" s="160"/>
      <c r="G43" s="160"/>
      <c r="H43" s="160"/>
      <c r="I43" s="160"/>
      <c r="J43" s="160"/>
      <c r="L43" s="160">
        <v>3213</v>
      </c>
      <c r="M43" s="160"/>
      <c r="N43" s="160"/>
      <c r="O43" s="160"/>
      <c r="P43" s="160"/>
      <c r="Q43" s="160"/>
      <c r="S43" s="161" t="s">
        <v>151</v>
      </c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H43" s="162" t="s">
        <v>136</v>
      </c>
      <c r="AI43" s="162"/>
      <c r="AJ43" s="162"/>
      <c r="AK43" s="162"/>
      <c r="AL43" s="162"/>
      <c r="AN43" s="163">
        <v>0</v>
      </c>
      <c r="AO43" s="163"/>
      <c r="AP43" s="163"/>
      <c r="AQ43" s="163"/>
      <c r="AR43" s="163"/>
      <c r="AS43" s="163"/>
      <c r="AT43" s="163">
        <f t="shared" si="0"/>
        <v>0</v>
      </c>
      <c r="AU43" s="164"/>
      <c r="AV43" s="164"/>
      <c r="AW43" s="164"/>
      <c r="AX43" s="164"/>
      <c r="BA43" s="163">
        <v>5081</v>
      </c>
      <c r="BB43" s="163"/>
      <c r="BC43" s="163"/>
      <c r="BD43" s="163"/>
      <c r="BE43" s="163"/>
      <c r="BF43" s="163"/>
      <c r="BG43" s="163"/>
      <c r="BH43" s="163"/>
      <c r="BJ43" s="163">
        <v>0</v>
      </c>
      <c r="BK43" s="163"/>
      <c r="BL43" s="163"/>
      <c r="BM43" s="163"/>
      <c r="BN43" s="163"/>
    </row>
    <row r="44" spans="1:76" ht="14.25" customHeight="1" x14ac:dyDescent="0.3">
      <c r="A44" s="147"/>
      <c r="B44" s="153" t="s">
        <v>193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47"/>
      <c r="AN44" s="149">
        <v>31000</v>
      </c>
      <c r="AO44" s="149"/>
      <c r="AP44" s="149"/>
      <c r="AQ44" s="149"/>
      <c r="AR44" s="149"/>
      <c r="AS44" s="149"/>
      <c r="AT44" s="149">
        <f t="shared" si="0"/>
        <v>31000</v>
      </c>
      <c r="AU44" s="149"/>
      <c r="AV44" s="149"/>
      <c r="AW44" s="149"/>
      <c r="AX44" s="149"/>
      <c r="AY44" s="147"/>
      <c r="AZ44" s="147"/>
      <c r="BA44" s="149">
        <v>23062</v>
      </c>
      <c r="BB44" s="149"/>
      <c r="BC44" s="149"/>
      <c r="BD44" s="149"/>
      <c r="BE44" s="149"/>
      <c r="BF44" s="149"/>
      <c r="BG44" s="149"/>
      <c r="BH44" s="149"/>
      <c r="BI44" s="147"/>
      <c r="BJ44" s="149">
        <f>(BA44/AT44)*100</f>
        <v>74.393548387096772</v>
      </c>
      <c r="BK44" s="149"/>
      <c r="BL44" s="149"/>
      <c r="BM44" s="149"/>
      <c r="BN44" s="149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</row>
    <row r="45" spans="1:76" ht="13.2" x14ac:dyDescent="0.3">
      <c r="A45" s="102"/>
      <c r="B45" s="154" t="s">
        <v>129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02"/>
      <c r="AN45" s="155">
        <v>29000</v>
      </c>
      <c r="AO45" s="155"/>
      <c r="AP45" s="155"/>
      <c r="AQ45" s="155"/>
      <c r="AR45" s="155"/>
      <c r="AS45" s="155"/>
      <c r="AT45" s="155">
        <f t="shared" si="0"/>
        <v>29000</v>
      </c>
      <c r="AU45" s="155"/>
      <c r="AV45" s="155"/>
      <c r="AW45" s="155"/>
      <c r="AX45" s="155"/>
      <c r="AY45" s="102"/>
      <c r="AZ45" s="102"/>
      <c r="BA45" s="155">
        <v>22102</v>
      </c>
      <c r="BB45" s="155"/>
      <c r="BC45" s="155"/>
      <c r="BD45" s="155"/>
      <c r="BE45" s="155"/>
      <c r="BF45" s="155"/>
      <c r="BG45" s="155"/>
      <c r="BH45" s="155"/>
      <c r="BI45" s="102"/>
      <c r="BJ45" s="155">
        <f>(BA45/AT45)*100</f>
        <v>76.213793103448282</v>
      </c>
      <c r="BK45" s="155"/>
      <c r="BL45" s="155"/>
      <c r="BM45" s="155"/>
      <c r="BN45" s="155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</row>
    <row r="46" spans="1:76" ht="0.75" customHeight="1" x14ac:dyDescent="0.3">
      <c r="A46" s="102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02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02"/>
      <c r="AZ46" s="102"/>
      <c r="BA46" s="156"/>
      <c r="BB46" s="156"/>
      <c r="BC46" s="156"/>
      <c r="BD46" s="156"/>
      <c r="BE46" s="156"/>
      <c r="BF46" s="156"/>
      <c r="BG46" s="156"/>
      <c r="BH46" s="156"/>
      <c r="BI46" s="102"/>
      <c r="BJ46" s="102" t="e">
        <f>(BA46/AT46)*100</f>
        <v>#DIV/0!</v>
      </c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</row>
    <row r="47" spans="1:76" ht="13.5" customHeight="1" x14ac:dyDescent="0.3">
      <c r="A47" s="102"/>
      <c r="B47" s="102"/>
      <c r="C47" s="157"/>
      <c r="D47" s="157"/>
      <c r="E47" s="157"/>
      <c r="F47" s="157"/>
      <c r="G47" s="157"/>
      <c r="H47" s="157"/>
      <c r="I47" s="157"/>
      <c r="J47" s="157"/>
      <c r="K47" s="102"/>
      <c r="L47" s="157" t="s">
        <v>134</v>
      </c>
      <c r="M47" s="157"/>
      <c r="N47" s="157"/>
      <c r="O47" s="157"/>
      <c r="P47" s="157"/>
      <c r="Q47" s="157"/>
      <c r="R47" s="102"/>
      <c r="S47" s="154" t="s">
        <v>135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02"/>
      <c r="AG47" s="102"/>
      <c r="AH47" s="158" t="s">
        <v>136</v>
      </c>
      <c r="AI47" s="158"/>
      <c r="AJ47" s="158"/>
      <c r="AK47" s="158"/>
      <c r="AL47" s="158"/>
      <c r="AM47" s="102"/>
      <c r="AN47" s="155">
        <v>29000</v>
      </c>
      <c r="AO47" s="155"/>
      <c r="AP47" s="155"/>
      <c r="AQ47" s="155"/>
      <c r="AR47" s="155"/>
      <c r="AS47" s="155"/>
      <c r="AT47" s="155">
        <f t="shared" si="0"/>
        <v>29000</v>
      </c>
      <c r="AU47" s="159"/>
      <c r="AV47" s="159"/>
      <c r="AW47" s="159"/>
      <c r="AX47" s="159"/>
      <c r="AY47" s="102"/>
      <c r="AZ47" s="102"/>
      <c r="BA47" s="155">
        <v>22102</v>
      </c>
      <c r="BB47" s="155"/>
      <c r="BC47" s="155"/>
      <c r="BD47" s="155"/>
      <c r="BE47" s="155"/>
      <c r="BF47" s="155"/>
      <c r="BG47" s="155"/>
      <c r="BH47" s="155"/>
      <c r="BI47" s="102"/>
      <c r="BJ47" s="155">
        <f>(BA47/AT47)*100</f>
        <v>76.213793103448282</v>
      </c>
      <c r="BK47" s="155"/>
      <c r="BL47" s="155"/>
      <c r="BM47" s="155"/>
      <c r="BN47" s="155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</row>
    <row r="48" spans="1:76" ht="13.5" customHeight="1" x14ac:dyDescent="0.3">
      <c r="C48" s="160"/>
      <c r="D48" s="160"/>
      <c r="E48" s="160"/>
      <c r="F48" s="160"/>
      <c r="G48" s="160"/>
      <c r="H48" s="160"/>
      <c r="I48" s="160"/>
      <c r="J48" s="160"/>
      <c r="L48" s="160" t="s">
        <v>146</v>
      </c>
      <c r="M48" s="160"/>
      <c r="N48" s="160"/>
      <c r="O48" s="160"/>
      <c r="P48" s="160"/>
      <c r="Q48" s="160"/>
      <c r="S48" s="161" t="s">
        <v>147</v>
      </c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H48" s="162" t="s">
        <v>136</v>
      </c>
      <c r="AI48" s="162"/>
      <c r="AJ48" s="162"/>
      <c r="AK48" s="162"/>
      <c r="AL48" s="162"/>
      <c r="AN48" s="163">
        <v>29000</v>
      </c>
      <c r="AO48" s="163"/>
      <c r="AP48" s="163"/>
      <c r="AQ48" s="163"/>
      <c r="AR48" s="163"/>
      <c r="AS48" s="163"/>
      <c r="AT48" s="163">
        <f t="shared" si="0"/>
        <v>29000</v>
      </c>
      <c r="AU48" s="164"/>
      <c r="AV48" s="164"/>
      <c r="AW48" s="164"/>
      <c r="AX48" s="164"/>
      <c r="BA48" s="163">
        <v>22102</v>
      </c>
      <c r="BB48" s="163"/>
      <c r="BC48" s="163"/>
      <c r="BD48" s="163"/>
      <c r="BE48" s="163"/>
      <c r="BF48" s="163"/>
      <c r="BG48" s="163"/>
      <c r="BH48" s="163"/>
      <c r="BJ48" s="163">
        <v>0</v>
      </c>
      <c r="BK48" s="163"/>
      <c r="BL48" s="163"/>
      <c r="BM48" s="163"/>
      <c r="BN48" s="163"/>
    </row>
    <row r="49" spans="1:76" ht="14.25" customHeight="1" x14ac:dyDescent="0.3">
      <c r="C49" s="160"/>
      <c r="D49" s="160"/>
      <c r="E49" s="160"/>
      <c r="F49" s="160"/>
      <c r="G49" s="160"/>
      <c r="H49" s="160"/>
      <c r="I49" s="160"/>
      <c r="J49" s="160"/>
      <c r="L49" s="160" t="s">
        <v>154</v>
      </c>
      <c r="M49" s="160"/>
      <c r="N49" s="160"/>
      <c r="O49" s="160"/>
      <c r="P49" s="160"/>
      <c r="Q49" s="160"/>
      <c r="S49" s="161" t="s">
        <v>19</v>
      </c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H49" s="162" t="s">
        <v>136</v>
      </c>
      <c r="AI49" s="162"/>
      <c r="AJ49" s="162"/>
      <c r="AK49" s="162"/>
      <c r="AL49" s="162"/>
      <c r="AN49" s="163">
        <v>29000</v>
      </c>
      <c r="AO49" s="163"/>
      <c r="AP49" s="163"/>
      <c r="AQ49" s="163"/>
      <c r="AR49" s="163"/>
      <c r="AS49" s="163"/>
      <c r="AT49" s="163">
        <f t="shared" si="0"/>
        <v>29000</v>
      </c>
      <c r="AU49" s="164"/>
      <c r="AV49" s="164"/>
      <c r="AW49" s="164"/>
      <c r="AX49" s="164"/>
      <c r="BA49" s="163">
        <v>22102</v>
      </c>
      <c r="BB49" s="163"/>
      <c r="BC49" s="163"/>
      <c r="BD49" s="163"/>
      <c r="BE49" s="163"/>
      <c r="BF49" s="163"/>
      <c r="BG49" s="163"/>
      <c r="BH49" s="163"/>
      <c r="BJ49" s="163">
        <v>0</v>
      </c>
      <c r="BK49" s="163"/>
      <c r="BL49" s="163"/>
      <c r="BM49" s="163"/>
      <c r="BN49" s="163"/>
    </row>
    <row r="50" spans="1:76" ht="14.25" customHeight="1" x14ac:dyDescent="0.3">
      <c r="C50" s="160"/>
      <c r="D50" s="160"/>
      <c r="E50" s="160"/>
      <c r="F50" s="160"/>
      <c r="G50" s="160"/>
      <c r="H50" s="160"/>
      <c r="I50" s="160"/>
      <c r="J50" s="160"/>
      <c r="L50" s="160">
        <v>3221</v>
      </c>
      <c r="M50" s="160"/>
      <c r="N50" s="160"/>
      <c r="O50" s="160"/>
      <c r="P50" s="160"/>
      <c r="Q50" s="160"/>
      <c r="S50" s="113" t="s">
        <v>107</v>
      </c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H50" s="162" t="s">
        <v>136</v>
      </c>
      <c r="AI50" s="162"/>
      <c r="AJ50" s="162"/>
      <c r="AK50" s="162"/>
      <c r="AL50" s="162"/>
      <c r="AN50" s="163">
        <v>0</v>
      </c>
      <c r="AO50" s="163"/>
      <c r="AP50" s="163"/>
      <c r="AQ50" s="163"/>
      <c r="AR50" s="163"/>
      <c r="AS50" s="163"/>
      <c r="AT50" s="163">
        <v>0</v>
      </c>
      <c r="AU50" s="164"/>
      <c r="AV50" s="164"/>
      <c r="AW50" s="164"/>
      <c r="AX50" s="164"/>
      <c r="BA50" s="163">
        <v>22102</v>
      </c>
      <c r="BB50" s="163"/>
      <c r="BC50" s="163"/>
      <c r="BD50" s="163"/>
      <c r="BE50" s="163"/>
      <c r="BF50" s="163"/>
      <c r="BG50" s="163"/>
      <c r="BH50" s="163"/>
      <c r="BJ50" s="163">
        <v>0</v>
      </c>
      <c r="BK50" s="163"/>
      <c r="BL50" s="163"/>
      <c r="BM50" s="163"/>
      <c r="BN50" s="163"/>
    </row>
    <row r="51" spans="1:76" ht="13.2" x14ac:dyDescent="0.3">
      <c r="A51" s="102"/>
      <c r="B51" s="154" t="s">
        <v>130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02"/>
      <c r="AN51" s="155">
        <v>2000</v>
      </c>
      <c r="AO51" s="155"/>
      <c r="AP51" s="155"/>
      <c r="AQ51" s="155"/>
      <c r="AR51" s="155"/>
      <c r="AS51" s="155"/>
      <c r="AT51" s="155">
        <f t="shared" si="0"/>
        <v>2000</v>
      </c>
      <c r="AU51" s="155"/>
      <c r="AV51" s="155"/>
      <c r="AW51" s="155"/>
      <c r="AX51" s="155"/>
      <c r="AY51" s="102"/>
      <c r="AZ51" s="102"/>
      <c r="BA51" s="155">
        <v>960</v>
      </c>
      <c r="BB51" s="155"/>
      <c r="BC51" s="155"/>
      <c r="BD51" s="155"/>
      <c r="BE51" s="155"/>
      <c r="BF51" s="155"/>
      <c r="BG51" s="155"/>
      <c r="BH51" s="155"/>
      <c r="BI51" s="102"/>
      <c r="BJ51" s="155">
        <f>(BA51/AT51)*100</f>
        <v>48</v>
      </c>
      <c r="BK51" s="155"/>
      <c r="BL51" s="155"/>
      <c r="BM51" s="155"/>
      <c r="BN51" s="155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</row>
    <row r="52" spans="1:76" ht="0.75" customHeight="1" x14ac:dyDescent="0.3">
      <c r="A52" s="102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02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02"/>
      <c r="AZ52" s="102"/>
      <c r="BA52" s="156"/>
      <c r="BB52" s="156"/>
      <c r="BC52" s="156"/>
      <c r="BD52" s="156"/>
      <c r="BE52" s="156"/>
      <c r="BF52" s="156"/>
      <c r="BG52" s="156"/>
      <c r="BH52" s="156"/>
      <c r="BI52" s="102"/>
      <c r="BJ52" s="102" t="e">
        <f>(BA52/AT52)*100</f>
        <v>#DIV/0!</v>
      </c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</row>
    <row r="53" spans="1:76" ht="13.5" customHeight="1" x14ac:dyDescent="0.3">
      <c r="A53" s="102"/>
      <c r="B53" s="102"/>
      <c r="C53" s="157"/>
      <c r="D53" s="157"/>
      <c r="E53" s="157"/>
      <c r="F53" s="157"/>
      <c r="G53" s="157"/>
      <c r="H53" s="157"/>
      <c r="I53" s="157"/>
      <c r="J53" s="157"/>
      <c r="K53" s="102"/>
      <c r="L53" s="157" t="s">
        <v>134</v>
      </c>
      <c r="M53" s="157"/>
      <c r="N53" s="157"/>
      <c r="O53" s="157"/>
      <c r="P53" s="157"/>
      <c r="Q53" s="157"/>
      <c r="R53" s="102"/>
      <c r="S53" s="154" t="s">
        <v>135</v>
      </c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02"/>
      <c r="AG53" s="102"/>
      <c r="AH53" s="158" t="s">
        <v>136</v>
      </c>
      <c r="AI53" s="158"/>
      <c r="AJ53" s="158"/>
      <c r="AK53" s="158"/>
      <c r="AL53" s="158"/>
      <c r="AM53" s="102"/>
      <c r="AN53" s="155">
        <v>2000</v>
      </c>
      <c r="AO53" s="155"/>
      <c r="AP53" s="155"/>
      <c r="AQ53" s="155"/>
      <c r="AR53" s="155"/>
      <c r="AS53" s="155"/>
      <c r="AT53" s="155">
        <f t="shared" si="0"/>
        <v>2000</v>
      </c>
      <c r="AU53" s="159"/>
      <c r="AV53" s="159"/>
      <c r="AW53" s="159"/>
      <c r="AX53" s="159"/>
      <c r="AY53" s="102"/>
      <c r="AZ53" s="102"/>
      <c r="BA53" s="155">
        <v>960</v>
      </c>
      <c r="BB53" s="155"/>
      <c r="BC53" s="155"/>
      <c r="BD53" s="155"/>
      <c r="BE53" s="155"/>
      <c r="BF53" s="155"/>
      <c r="BG53" s="155"/>
      <c r="BH53" s="155"/>
      <c r="BI53" s="102"/>
      <c r="BJ53" s="155">
        <f>(BA53/AT53)*100</f>
        <v>48</v>
      </c>
      <c r="BK53" s="155"/>
      <c r="BL53" s="155"/>
      <c r="BM53" s="155"/>
      <c r="BN53" s="155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</row>
    <row r="54" spans="1:76" ht="13.5" customHeight="1" x14ac:dyDescent="0.3">
      <c r="C54" s="160"/>
      <c r="D54" s="160"/>
      <c r="E54" s="160"/>
      <c r="F54" s="160"/>
      <c r="G54" s="160"/>
      <c r="H54" s="160"/>
      <c r="I54" s="160"/>
      <c r="J54" s="160"/>
      <c r="L54" s="160" t="s">
        <v>146</v>
      </c>
      <c r="M54" s="160"/>
      <c r="N54" s="160"/>
      <c r="O54" s="160"/>
      <c r="P54" s="160"/>
      <c r="Q54" s="160"/>
      <c r="S54" s="161" t="s">
        <v>147</v>
      </c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H54" s="162" t="s">
        <v>136</v>
      </c>
      <c r="AI54" s="162"/>
      <c r="AJ54" s="162"/>
      <c r="AK54" s="162"/>
      <c r="AL54" s="162"/>
      <c r="AN54" s="163">
        <v>2000</v>
      </c>
      <c r="AO54" s="163"/>
      <c r="AP54" s="163"/>
      <c r="AQ54" s="163"/>
      <c r="AR54" s="163"/>
      <c r="AS54" s="163"/>
      <c r="AT54" s="163">
        <f t="shared" si="0"/>
        <v>2000</v>
      </c>
      <c r="AU54" s="164"/>
      <c r="AV54" s="164"/>
      <c r="AW54" s="164"/>
      <c r="AX54" s="164"/>
      <c r="BA54" s="163">
        <v>960</v>
      </c>
      <c r="BB54" s="163"/>
      <c r="BC54" s="163"/>
      <c r="BD54" s="163"/>
      <c r="BE54" s="163"/>
      <c r="BF54" s="163"/>
      <c r="BG54" s="163"/>
      <c r="BH54" s="163"/>
      <c r="BJ54" s="163">
        <v>0</v>
      </c>
      <c r="BK54" s="163"/>
      <c r="BL54" s="163"/>
      <c r="BM54" s="163"/>
      <c r="BN54" s="163"/>
    </row>
    <row r="55" spans="1:76" ht="13.5" customHeight="1" x14ac:dyDescent="0.3">
      <c r="C55" s="160"/>
      <c r="D55" s="160"/>
      <c r="E55" s="160"/>
      <c r="F55" s="160"/>
      <c r="G55" s="160"/>
      <c r="H55" s="160"/>
      <c r="I55" s="160"/>
      <c r="J55" s="160"/>
      <c r="L55" s="160" t="s">
        <v>154</v>
      </c>
      <c r="M55" s="160"/>
      <c r="N55" s="160"/>
      <c r="O55" s="160"/>
      <c r="P55" s="160"/>
      <c r="Q55" s="160"/>
      <c r="S55" s="161" t="s">
        <v>19</v>
      </c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H55" s="162" t="s">
        <v>136</v>
      </c>
      <c r="AI55" s="162"/>
      <c r="AJ55" s="162"/>
      <c r="AK55" s="162"/>
      <c r="AL55" s="162"/>
      <c r="AN55" s="163">
        <v>2000</v>
      </c>
      <c r="AO55" s="163"/>
      <c r="AP55" s="163"/>
      <c r="AQ55" s="163"/>
      <c r="AR55" s="163"/>
      <c r="AS55" s="163"/>
      <c r="AT55" s="163">
        <f t="shared" si="0"/>
        <v>2000</v>
      </c>
      <c r="AU55" s="164"/>
      <c r="AV55" s="164"/>
      <c r="AW55" s="164"/>
      <c r="AX55" s="164"/>
      <c r="BA55" s="163">
        <v>960</v>
      </c>
      <c r="BB55" s="163"/>
      <c r="BC55" s="163"/>
      <c r="BD55" s="163"/>
      <c r="BE55" s="163"/>
      <c r="BF55" s="163"/>
      <c r="BG55" s="163"/>
      <c r="BH55" s="163"/>
      <c r="BJ55" s="163">
        <v>0</v>
      </c>
      <c r="BK55" s="163"/>
      <c r="BL55" s="163"/>
      <c r="BM55" s="163"/>
      <c r="BN55" s="163"/>
    </row>
    <row r="56" spans="1:76" ht="13.5" customHeight="1" x14ac:dyDescent="0.3">
      <c r="C56" s="160"/>
      <c r="D56" s="160"/>
      <c r="E56" s="160"/>
      <c r="F56" s="160"/>
      <c r="G56" s="160"/>
      <c r="H56" s="160"/>
      <c r="I56" s="160"/>
      <c r="J56" s="160"/>
      <c r="L56" s="160">
        <v>3221</v>
      </c>
      <c r="M56" s="160"/>
      <c r="N56" s="160"/>
      <c r="O56" s="160"/>
      <c r="P56" s="160"/>
      <c r="Q56" s="160"/>
      <c r="S56" s="113" t="s">
        <v>107</v>
      </c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H56" s="162" t="s">
        <v>136</v>
      </c>
      <c r="AI56" s="162"/>
      <c r="AJ56" s="162"/>
      <c r="AK56" s="162"/>
      <c r="AL56" s="162"/>
      <c r="AN56" s="163">
        <v>0</v>
      </c>
      <c r="AO56" s="163"/>
      <c r="AP56" s="163"/>
      <c r="AQ56" s="163"/>
      <c r="AR56" s="163"/>
      <c r="AS56" s="163"/>
      <c r="AT56" s="163">
        <v>0</v>
      </c>
      <c r="AU56" s="164"/>
      <c r="AV56" s="164"/>
      <c r="AW56" s="164"/>
      <c r="AX56" s="164"/>
      <c r="BA56" s="163">
        <v>960</v>
      </c>
      <c r="BB56" s="163"/>
      <c r="BC56" s="163"/>
      <c r="BD56" s="163"/>
      <c r="BE56" s="163"/>
      <c r="BF56" s="163"/>
      <c r="BG56" s="163"/>
      <c r="BH56" s="163"/>
      <c r="BJ56" s="163">
        <v>0</v>
      </c>
      <c r="BK56" s="163"/>
      <c r="BL56" s="163"/>
      <c r="BM56" s="163"/>
      <c r="BN56" s="163"/>
    </row>
    <row r="57" spans="1:76" ht="14.25" customHeight="1" x14ac:dyDescent="0.3">
      <c r="A57" s="147"/>
      <c r="B57" s="153" t="s">
        <v>194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47"/>
      <c r="AN57" s="149">
        <v>40000</v>
      </c>
      <c r="AO57" s="149"/>
      <c r="AP57" s="149"/>
      <c r="AQ57" s="149"/>
      <c r="AR57" s="149"/>
      <c r="AS57" s="149"/>
      <c r="AT57" s="149">
        <v>40000</v>
      </c>
      <c r="AU57" s="149"/>
      <c r="AV57" s="149"/>
      <c r="AW57" s="149"/>
      <c r="AX57" s="149"/>
      <c r="AY57" s="147"/>
      <c r="AZ57" s="147"/>
      <c r="BA57" s="149">
        <v>27866</v>
      </c>
      <c r="BB57" s="149"/>
      <c r="BC57" s="149"/>
      <c r="BD57" s="149"/>
      <c r="BE57" s="149"/>
      <c r="BF57" s="149"/>
      <c r="BG57" s="149"/>
      <c r="BH57" s="149"/>
      <c r="BI57" s="147"/>
      <c r="BJ57" s="149">
        <f>(BA57/AT57)*100</f>
        <v>69.664999999999992</v>
      </c>
      <c r="BK57" s="149"/>
      <c r="BL57" s="149"/>
      <c r="BM57" s="149"/>
      <c r="BN57" s="149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</row>
    <row r="58" spans="1:76" ht="13.2" x14ac:dyDescent="0.3">
      <c r="A58" s="102"/>
      <c r="B58" s="154" t="s">
        <v>129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02"/>
      <c r="AN58" s="155">
        <v>40000</v>
      </c>
      <c r="AO58" s="155"/>
      <c r="AP58" s="155"/>
      <c r="AQ58" s="155"/>
      <c r="AR58" s="155"/>
      <c r="AS58" s="155"/>
      <c r="AT58" s="155">
        <v>40000</v>
      </c>
      <c r="AU58" s="155"/>
      <c r="AV58" s="155"/>
      <c r="AW58" s="155"/>
      <c r="AX58" s="155"/>
      <c r="AY58" s="102"/>
      <c r="AZ58" s="102"/>
      <c r="BA58" s="155">
        <v>27866</v>
      </c>
      <c r="BB58" s="155"/>
      <c r="BC58" s="155"/>
      <c r="BD58" s="155"/>
      <c r="BE58" s="155"/>
      <c r="BF58" s="155"/>
      <c r="BG58" s="155"/>
      <c r="BH58" s="155"/>
      <c r="BI58" s="102"/>
      <c r="BJ58" s="155">
        <f>(BA58/AT58)*100</f>
        <v>69.664999999999992</v>
      </c>
      <c r="BK58" s="155"/>
      <c r="BL58" s="155"/>
      <c r="BM58" s="155"/>
      <c r="BN58" s="155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</row>
    <row r="59" spans="1:76" ht="0.75" customHeight="1" x14ac:dyDescent="0.3">
      <c r="A59" s="102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02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02"/>
      <c r="AZ59" s="102"/>
      <c r="BA59" s="156"/>
      <c r="BB59" s="156"/>
      <c r="BC59" s="156"/>
      <c r="BD59" s="156"/>
      <c r="BE59" s="156"/>
      <c r="BF59" s="156"/>
      <c r="BG59" s="156"/>
      <c r="BH59" s="156"/>
      <c r="BI59" s="102"/>
      <c r="BJ59" s="102" t="e">
        <f>(BA59/AT59)*100</f>
        <v>#DIV/0!</v>
      </c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</row>
    <row r="60" spans="1:76" ht="13.5" customHeight="1" x14ac:dyDescent="0.3">
      <c r="A60" s="102"/>
      <c r="B60" s="102"/>
      <c r="C60" s="157"/>
      <c r="D60" s="157"/>
      <c r="E60" s="157"/>
      <c r="F60" s="157"/>
      <c r="G60" s="157"/>
      <c r="H60" s="157"/>
      <c r="I60" s="157"/>
      <c r="J60" s="157"/>
      <c r="K60" s="102"/>
      <c r="L60" s="157" t="s">
        <v>134</v>
      </c>
      <c r="M60" s="157"/>
      <c r="N60" s="157"/>
      <c r="O60" s="157"/>
      <c r="P60" s="157"/>
      <c r="Q60" s="157"/>
      <c r="R60" s="102"/>
      <c r="S60" s="154" t="s">
        <v>135</v>
      </c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02"/>
      <c r="AG60" s="102"/>
      <c r="AH60" s="158" t="s">
        <v>136</v>
      </c>
      <c r="AI60" s="158"/>
      <c r="AJ60" s="158"/>
      <c r="AK60" s="158"/>
      <c r="AL60" s="158"/>
      <c r="AM60" s="102"/>
      <c r="AN60" s="155">
        <v>40000</v>
      </c>
      <c r="AO60" s="155"/>
      <c r="AP60" s="155"/>
      <c r="AQ60" s="155"/>
      <c r="AR60" s="155"/>
      <c r="AS60" s="155"/>
      <c r="AT60" s="155">
        <f>AN60</f>
        <v>40000</v>
      </c>
      <c r="AU60" s="159"/>
      <c r="AV60" s="159"/>
      <c r="AW60" s="159"/>
      <c r="AX60" s="159"/>
      <c r="AY60" s="102"/>
      <c r="AZ60" s="102"/>
      <c r="BA60" s="155">
        <v>27866</v>
      </c>
      <c r="BB60" s="155"/>
      <c r="BC60" s="155"/>
      <c r="BD60" s="155"/>
      <c r="BE60" s="155"/>
      <c r="BF60" s="155"/>
      <c r="BG60" s="155"/>
      <c r="BH60" s="155"/>
      <c r="BI60" s="102"/>
      <c r="BJ60" s="155">
        <f>(BA60/AT60)*100</f>
        <v>69.664999999999992</v>
      </c>
      <c r="BK60" s="155"/>
      <c r="BL60" s="155"/>
      <c r="BM60" s="155"/>
      <c r="BN60" s="155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</row>
    <row r="61" spans="1:76" ht="13.5" customHeight="1" x14ac:dyDescent="0.3">
      <c r="C61" s="160"/>
      <c r="D61" s="160"/>
      <c r="E61" s="160"/>
      <c r="F61" s="160"/>
      <c r="G61" s="160"/>
      <c r="H61" s="160"/>
      <c r="I61" s="160"/>
      <c r="J61" s="160"/>
      <c r="L61" s="160" t="s">
        <v>146</v>
      </c>
      <c r="M61" s="160"/>
      <c r="N61" s="160"/>
      <c r="O61" s="160"/>
      <c r="P61" s="160"/>
      <c r="Q61" s="160"/>
      <c r="S61" s="161" t="s">
        <v>147</v>
      </c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H61" s="162" t="s">
        <v>136</v>
      </c>
      <c r="AI61" s="162"/>
      <c r="AJ61" s="162"/>
      <c r="AK61" s="162"/>
      <c r="AL61" s="162"/>
      <c r="AN61" s="163">
        <v>40000</v>
      </c>
      <c r="AO61" s="163"/>
      <c r="AP61" s="163"/>
      <c r="AQ61" s="163"/>
      <c r="AR61" s="163"/>
      <c r="AS61" s="163"/>
      <c r="AT61" s="163">
        <f>AN61</f>
        <v>40000</v>
      </c>
      <c r="AU61" s="164"/>
      <c r="AV61" s="164"/>
      <c r="AW61" s="164"/>
      <c r="AX61" s="164"/>
      <c r="BA61" s="163">
        <v>27866</v>
      </c>
      <c r="BB61" s="163"/>
      <c r="BC61" s="163"/>
      <c r="BD61" s="163"/>
      <c r="BE61" s="163"/>
      <c r="BF61" s="163"/>
      <c r="BG61" s="163"/>
      <c r="BH61" s="163"/>
      <c r="BJ61" s="163">
        <v>0</v>
      </c>
      <c r="BK61" s="163"/>
      <c r="BL61" s="163"/>
      <c r="BM61" s="163"/>
      <c r="BN61" s="163"/>
    </row>
    <row r="62" spans="1:76" ht="13.5" customHeight="1" x14ac:dyDescent="0.3">
      <c r="C62" s="160"/>
      <c r="D62" s="160"/>
      <c r="E62" s="160"/>
      <c r="F62" s="160"/>
      <c r="G62" s="160"/>
      <c r="H62" s="160"/>
      <c r="I62" s="160"/>
      <c r="J62" s="160"/>
      <c r="L62" s="160" t="s">
        <v>154</v>
      </c>
      <c r="M62" s="160"/>
      <c r="N62" s="160"/>
      <c r="O62" s="160"/>
      <c r="P62" s="160"/>
      <c r="Q62" s="160"/>
      <c r="S62" s="161" t="s">
        <v>19</v>
      </c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H62" s="162" t="s">
        <v>136</v>
      </c>
      <c r="AI62" s="162"/>
      <c r="AJ62" s="162"/>
      <c r="AK62" s="162"/>
      <c r="AL62" s="162"/>
      <c r="AN62" s="163">
        <v>40000</v>
      </c>
      <c r="AO62" s="163"/>
      <c r="AP62" s="163"/>
      <c r="AQ62" s="163"/>
      <c r="AR62" s="163"/>
      <c r="AS62" s="163"/>
      <c r="AT62" s="163">
        <f>AN62</f>
        <v>40000</v>
      </c>
      <c r="AU62" s="164"/>
      <c r="AV62" s="164"/>
      <c r="AW62" s="164"/>
      <c r="AX62" s="164"/>
      <c r="BA62" s="163">
        <v>27866</v>
      </c>
      <c r="BB62" s="163"/>
      <c r="BC62" s="163"/>
      <c r="BD62" s="163"/>
      <c r="BE62" s="163"/>
      <c r="BF62" s="163"/>
      <c r="BG62" s="163"/>
      <c r="BH62" s="163"/>
      <c r="BJ62" s="163">
        <v>0</v>
      </c>
      <c r="BK62" s="163"/>
      <c r="BL62" s="163"/>
      <c r="BM62" s="163"/>
      <c r="BN62" s="163"/>
    </row>
    <row r="63" spans="1:76" ht="13.5" customHeight="1" x14ac:dyDescent="0.3">
      <c r="C63" s="160"/>
      <c r="D63" s="160"/>
      <c r="E63" s="160"/>
      <c r="F63" s="160"/>
      <c r="G63" s="160"/>
      <c r="H63" s="160"/>
      <c r="I63" s="160"/>
      <c r="J63" s="160"/>
      <c r="L63" s="160">
        <v>3222</v>
      </c>
      <c r="M63" s="160"/>
      <c r="N63" s="160"/>
      <c r="O63" s="160"/>
      <c r="P63" s="160"/>
      <c r="Q63" s="160"/>
      <c r="S63" s="113" t="s">
        <v>4</v>
      </c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H63" s="162" t="s">
        <v>136</v>
      </c>
      <c r="AI63" s="162"/>
      <c r="AJ63" s="162"/>
      <c r="AK63" s="162"/>
      <c r="AL63" s="162"/>
      <c r="AN63" s="163">
        <v>0</v>
      </c>
      <c r="AO63" s="163"/>
      <c r="AP63" s="163"/>
      <c r="AQ63" s="163"/>
      <c r="AR63" s="163"/>
      <c r="AS63" s="163"/>
      <c r="AT63" s="163">
        <v>0</v>
      </c>
      <c r="AU63" s="164"/>
      <c r="AV63" s="164"/>
      <c r="AW63" s="164"/>
      <c r="AX63" s="164"/>
      <c r="BA63" s="163">
        <v>27866</v>
      </c>
      <c r="BB63" s="163"/>
      <c r="BC63" s="163"/>
      <c r="BD63" s="163"/>
      <c r="BE63" s="163"/>
      <c r="BF63" s="163"/>
      <c r="BG63" s="163"/>
      <c r="BH63" s="163"/>
      <c r="BJ63" s="163">
        <v>0</v>
      </c>
      <c r="BK63" s="163"/>
      <c r="BL63" s="163"/>
      <c r="BM63" s="163"/>
      <c r="BN63" s="163"/>
    </row>
    <row r="64" spans="1:76" ht="18.75" customHeight="1" x14ac:dyDescent="0.3">
      <c r="A64" s="147"/>
      <c r="B64" s="153" t="s">
        <v>195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47"/>
      <c r="AN64" s="149">
        <v>20000</v>
      </c>
      <c r="AO64" s="149"/>
      <c r="AP64" s="149"/>
      <c r="AQ64" s="149"/>
      <c r="AR64" s="149"/>
      <c r="AS64" s="149"/>
      <c r="AT64" s="149">
        <v>20000</v>
      </c>
      <c r="AU64" s="149"/>
      <c r="AV64" s="149"/>
      <c r="AW64" s="149"/>
      <c r="AX64" s="149"/>
      <c r="AY64" s="147"/>
      <c r="AZ64" s="147"/>
      <c r="BA64" s="149">
        <v>8945</v>
      </c>
      <c r="BB64" s="149"/>
      <c r="BC64" s="149"/>
      <c r="BD64" s="149"/>
      <c r="BE64" s="149"/>
      <c r="BF64" s="149"/>
      <c r="BG64" s="149"/>
      <c r="BH64" s="149"/>
      <c r="BI64" s="147"/>
      <c r="BJ64" s="149">
        <f>(BA64/AT64)*100</f>
        <v>44.725000000000001</v>
      </c>
      <c r="BK64" s="149"/>
      <c r="BL64" s="149"/>
      <c r="BM64" s="149"/>
      <c r="BN64" s="149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</row>
    <row r="65" spans="1:76" ht="0.75" customHeight="1" x14ac:dyDescent="0.3">
      <c r="C65" s="166" t="s">
        <v>112</v>
      </c>
      <c r="D65" s="166"/>
      <c r="E65" s="166"/>
      <c r="F65" s="166"/>
      <c r="G65" s="166"/>
      <c r="H65" s="166"/>
      <c r="I65" s="166"/>
      <c r="J65" s="166"/>
      <c r="L65" s="166" t="s">
        <v>113</v>
      </c>
      <c r="M65" s="166"/>
      <c r="N65" s="166"/>
      <c r="O65" s="166"/>
      <c r="P65" s="166"/>
      <c r="Q65" s="166"/>
      <c r="S65" s="166" t="s">
        <v>114</v>
      </c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F65" s="167" t="s">
        <v>115</v>
      </c>
      <c r="AG65" s="167"/>
      <c r="AH65" s="167"/>
      <c r="AI65" s="167"/>
      <c r="AJ65" s="167"/>
      <c r="AK65" s="167"/>
      <c r="AL65" s="167"/>
      <c r="AM65" s="168" t="s">
        <v>116</v>
      </c>
      <c r="AN65" s="168"/>
      <c r="AO65" s="168"/>
      <c r="AP65" s="168"/>
      <c r="AQ65" s="168"/>
      <c r="AR65" s="168"/>
      <c r="AS65" s="168"/>
      <c r="AT65" s="168"/>
      <c r="AU65" s="168" t="s">
        <v>119</v>
      </c>
      <c r="AV65" s="168"/>
      <c r="AW65" s="168"/>
      <c r="AX65" s="168"/>
      <c r="AY65" s="168"/>
      <c r="AZ65" s="168"/>
      <c r="BA65" s="168"/>
      <c r="BB65" s="168"/>
      <c r="BC65" s="168" t="s">
        <v>117</v>
      </c>
      <c r="BD65" s="168"/>
      <c r="BE65" s="168"/>
      <c r="BF65" s="168"/>
      <c r="BG65" s="168"/>
      <c r="BH65" s="168"/>
      <c r="BI65" s="168"/>
      <c r="BJ65" s="168"/>
      <c r="BK65" s="168"/>
      <c r="BL65" s="168"/>
    </row>
    <row r="66" spans="1:76" ht="4.5" customHeight="1" x14ac:dyDescent="0.3">
      <c r="A66" s="102"/>
      <c r="B66" s="154" t="s">
        <v>129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02"/>
      <c r="AN66" s="155">
        <v>20000</v>
      </c>
      <c r="AO66" s="155"/>
      <c r="AP66" s="155"/>
      <c r="AQ66" s="155"/>
      <c r="AR66" s="155"/>
      <c r="AS66" s="155"/>
      <c r="AT66" s="155">
        <v>20000</v>
      </c>
      <c r="AU66" s="155"/>
      <c r="AV66" s="155"/>
      <c r="AW66" s="155"/>
      <c r="AX66" s="155"/>
      <c r="AY66" s="102"/>
      <c r="AZ66" s="102"/>
      <c r="BA66" s="155">
        <v>8945</v>
      </c>
      <c r="BB66" s="155"/>
      <c r="BC66" s="155"/>
      <c r="BD66" s="155"/>
      <c r="BE66" s="155"/>
      <c r="BF66" s="155"/>
      <c r="BG66" s="155"/>
      <c r="BH66" s="155"/>
      <c r="BI66" s="102"/>
      <c r="BJ66" s="155">
        <f>(BA66/AT66)*100</f>
        <v>44.725000000000001</v>
      </c>
      <c r="BK66" s="155"/>
      <c r="BL66" s="155"/>
      <c r="BM66" s="155"/>
      <c r="BN66" s="155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</row>
    <row r="67" spans="1:76" ht="8.25" customHeight="1" x14ac:dyDescent="0.3">
      <c r="A67" s="102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02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02"/>
      <c r="AZ67" s="102"/>
      <c r="BA67" s="155"/>
      <c r="BB67" s="155"/>
      <c r="BC67" s="155"/>
      <c r="BD67" s="155"/>
      <c r="BE67" s="155"/>
      <c r="BF67" s="155"/>
      <c r="BG67" s="155"/>
      <c r="BH67" s="155"/>
      <c r="BI67" s="102"/>
      <c r="BJ67" s="155" t="e">
        <f>(BA67/AT67)*100</f>
        <v>#DIV/0!</v>
      </c>
      <c r="BK67" s="155"/>
      <c r="BL67" s="155"/>
      <c r="BM67" s="155"/>
      <c r="BN67" s="155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</row>
    <row r="68" spans="1:76" ht="0.75" customHeight="1" x14ac:dyDescent="0.3">
      <c r="A68" s="102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02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02"/>
      <c r="AZ68" s="102"/>
      <c r="BA68" s="156"/>
      <c r="BB68" s="156"/>
      <c r="BC68" s="156"/>
      <c r="BD68" s="156"/>
      <c r="BE68" s="156"/>
      <c r="BF68" s="156"/>
      <c r="BG68" s="156"/>
      <c r="BH68" s="156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</row>
    <row r="69" spans="1:76" ht="13.5" customHeight="1" x14ac:dyDescent="0.3">
      <c r="A69" s="102"/>
      <c r="B69" s="102"/>
      <c r="C69" s="157"/>
      <c r="D69" s="157"/>
      <c r="E69" s="157"/>
      <c r="F69" s="157"/>
      <c r="G69" s="157"/>
      <c r="H69" s="157"/>
      <c r="I69" s="157"/>
      <c r="J69" s="157"/>
      <c r="K69" s="102"/>
      <c r="L69" s="157" t="s">
        <v>134</v>
      </c>
      <c r="M69" s="157"/>
      <c r="N69" s="157"/>
      <c r="O69" s="157"/>
      <c r="P69" s="157"/>
      <c r="Q69" s="157"/>
      <c r="R69" s="102"/>
      <c r="S69" s="154" t="s">
        <v>135</v>
      </c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02"/>
      <c r="AG69" s="102"/>
      <c r="AH69" s="158" t="s">
        <v>136</v>
      </c>
      <c r="AI69" s="158"/>
      <c r="AJ69" s="158"/>
      <c r="AK69" s="158"/>
      <c r="AL69" s="158"/>
      <c r="AM69" s="102"/>
      <c r="AN69" s="155">
        <v>20000</v>
      </c>
      <c r="AO69" s="155"/>
      <c r="AP69" s="155"/>
      <c r="AQ69" s="155"/>
      <c r="AR69" s="155"/>
      <c r="AS69" s="155"/>
      <c r="AT69" s="155">
        <f t="shared" ref="AT69:AT120" si="1">AN69</f>
        <v>20000</v>
      </c>
      <c r="AU69" s="159"/>
      <c r="AV69" s="159"/>
      <c r="AW69" s="159"/>
      <c r="AX69" s="159"/>
      <c r="AY69" s="102"/>
      <c r="AZ69" s="102"/>
      <c r="BA69" s="155">
        <v>8945</v>
      </c>
      <c r="BB69" s="155"/>
      <c r="BC69" s="155"/>
      <c r="BD69" s="155"/>
      <c r="BE69" s="155"/>
      <c r="BF69" s="155"/>
      <c r="BG69" s="155"/>
      <c r="BH69" s="155"/>
      <c r="BI69" s="102"/>
      <c r="BJ69" s="155">
        <f>(BA69/AT69)*100</f>
        <v>44.725000000000001</v>
      </c>
      <c r="BK69" s="155"/>
      <c r="BL69" s="155"/>
      <c r="BM69" s="155"/>
      <c r="BN69" s="155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</row>
    <row r="70" spans="1:76" ht="13.5" customHeight="1" x14ac:dyDescent="0.3">
      <c r="C70" s="160"/>
      <c r="D70" s="160"/>
      <c r="E70" s="160"/>
      <c r="F70" s="160"/>
      <c r="G70" s="160"/>
      <c r="H70" s="160"/>
      <c r="I70" s="160"/>
      <c r="J70" s="160"/>
      <c r="L70" s="160" t="s">
        <v>146</v>
      </c>
      <c r="M70" s="160"/>
      <c r="N70" s="160"/>
      <c r="O70" s="160"/>
      <c r="P70" s="160"/>
      <c r="Q70" s="160"/>
      <c r="S70" s="161" t="s">
        <v>147</v>
      </c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H70" s="162" t="s">
        <v>136</v>
      </c>
      <c r="AI70" s="162"/>
      <c r="AJ70" s="162"/>
      <c r="AK70" s="162"/>
      <c r="AL70" s="162"/>
      <c r="AN70" s="163">
        <v>20000</v>
      </c>
      <c r="AO70" s="163"/>
      <c r="AP70" s="163"/>
      <c r="AQ70" s="163"/>
      <c r="AR70" s="163"/>
      <c r="AS70" s="163"/>
      <c r="AT70" s="163">
        <f t="shared" si="1"/>
        <v>20000</v>
      </c>
      <c r="AU70" s="164"/>
      <c r="AV70" s="164"/>
      <c r="AW70" s="164"/>
      <c r="AX70" s="164"/>
      <c r="BA70" s="163">
        <v>8945</v>
      </c>
      <c r="BB70" s="163"/>
      <c r="BC70" s="163"/>
      <c r="BD70" s="163"/>
      <c r="BE70" s="163"/>
      <c r="BF70" s="163"/>
      <c r="BG70" s="163"/>
      <c r="BH70" s="163"/>
      <c r="BJ70" s="163">
        <v>0</v>
      </c>
      <c r="BK70" s="163"/>
      <c r="BL70" s="163"/>
      <c r="BM70" s="163"/>
      <c r="BN70" s="163"/>
    </row>
    <row r="71" spans="1:76" ht="13.5" customHeight="1" x14ac:dyDescent="0.3">
      <c r="C71" s="160"/>
      <c r="D71" s="160"/>
      <c r="E71" s="160"/>
      <c r="F71" s="160"/>
      <c r="G71" s="160"/>
      <c r="H71" s="160"/>
      <c r="I71" s="160"/>
      <c r="J71" s="160"/>
      <c r="L71" s="160" t="s">
        <v>154</v>
      </c>
      <c r="M71" s="160"/>
      <c r="N71" s="160"/>
      <c r="O71" s="160"/>
      <c r="P71" s="160"/>
      <c r="Q71" s="160"/>
      <c r="S71" s="161" t="s">
        <v>19</v>
      </c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H71" s="162" t="s">
        <v>136</v>
      </c>
      <c r="AI71" s="162"/>
      <c r="AJ71" s="162"/>
      <c r="AK71" s="162"/>
      <c r="AL71" s="162"/>
      <c r="AN71" s="163">
        <v>20000</v>
      </c>
      <c r="AO71" s="163"/>
      <c r="AP71" s="163"/>
      <c r="AQ71" s="163"/>
      <c r="AR71" s="163"/>
      <c r="AS71" s="163"/>
      <c r="AT71" s="163">
        <f t="shared" si="1"/>
        <v>20000</v>
      </c>
      <c r="AU71" s="164"/>
      <c r="AV71" s="164"/>
      <c r="AW71" s="164"/>
      <c r="AX71" s="164"/>
      <c r="BA71" s="163">
        <v>8945</v>
      </c>
      <c r="BB71" s="163"/>
      <c r="BC71" s="163"/>
      <c r="BD71" s="163"/>
      <c r="BE71" s="163"/>
      <c r="BF71" s="163"/>
      <c r="BG71" s="163"/>
      <c r="BH71" s="163"/>
      <c r="BJ71" s="163">
        <v>0</v>
      </c>
      <c r="BK71" s="163"/>
      <c r="BL71" s="163"/>
      <c r="BM71" s="163"/>
      <c r="BN71" s="163"/>
    </row>
    <row r="72" spans="1:76" ht="13.5" customHeight="1" x14ac:dyDescent="0.3">
      <c r="C72" s="160"/>
      <c r="D72" s="160"/>
      <c r="E72" s="160"/>
      <c r="F72" s="160"/>
      <c r="G72" s="160"/>
      <c r="H72" s="160"/>
      <c r="I72" s="160"/>
      <c r="J72" s="160"/>
      <c r="L72" s="160">
        <v>3223</v>
      </c>
      <c r="M72" s="160"/>
      <c r="N72" s="160"/>
      <c r="O72" s="160"/>
      <c r="P72" s="160"/>
      <c r="Q72" s="160"/>
      <c r="S72" s="113" t="s">
        <v>3</v>
      </c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H72" s="162" t="s">
        <v>136</v>
      </c>
      <c r="AI72" s="162"/>
      <c r="AJ72" s="162"/>
      <c r="AK72" s="162"/>
      <c r="AL72" s="162"/>
      <c r="AN72" s="163">
        <v>0</v>
      </c>
      <c r="AO72" s="163"/>
      <c r="AP72" s="163"/>
      <c r="AQ72" s="163"/>
      <c r="AR72" s="163"/>
      <c r="AS72" s="163"/>
      <c r="AT72" s="163">
        <v>0</v>
      </c>
      <c r="AU72" s="164"/>
      <c r="AV72" s="164"/>
      <c r="AW72" s="164"/>
      <c r="AX72" s="164"/>
      <c r="BA72" s="163">
        <v>8945</v>
      </c>
      <c r="BB72" s="163"/>
      <c r="BC72" s="163"/>
      <c r="BD72" s="163"/>
      <c r="BE72" s="163"/>
      <c r="BF72" s="163"/>
      <c r="BG72" s="163"/>
      <c r="BH72" s="163"/>
      <c r="BJ72" s="163">
        <v>0</v>
      </c>
      <c r="BK72" s="163"/>
      <c r="BL72" s="163"/>
      <c r="BM72" s="163"/>
      <c r="BN72" s="163"/>
    </row>
    <row r="73" spans="1:76" ht="14.25" customHeight="1" x14ac:dyDescent="0.3">
      <c r="A73" s="147"/>
      <c r="B73" s="153" t="s">
        <v>196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47"/>
      <c r="AN73" s="149">
        <v>5000</v>
      </c>
      <c r="AO73" s="149"/>
      <c r="AP73" s="149"/>
      <c r="AQ73" s="149"/>
      <c r="AR73" s="149"/>
      <c r="AS73" s="149"/>
      <c r="AT73" s="149">
        <f t="shared" si="1"/>
        <v>5000</v>
      </c>
      <c r="AU73" s="149"/>
      <c r="AV73" s="149"/>
      <c r="AW73" s="149"/>
      <c r="AX73" s="149"/>
      <c r="AY73" s="147"/>
      <c r="AZ73" s="147"/>
      <c r="BA73" s="149">
        <v>77</v>
      </c>
      <c r="BB73" s="149"/>
      <c r="BC73" s="149"/>
      <c r="BD73" s="149"/>
      <c r="BE73" s="149"/>
      <c r="BF73" s="149"/>
      <c r="BG73" s="149"/>
      <c r="BH73" s="149"/>
      <c r="BI73" s="147"/>
      <c r="BJ73" s="149">
        <v>1.54</v>
      </c>
      <c r="BK73" s="149"/>
      <c r="BL73" s="149"/>
      <c r="BM73" s="149"/>
      <c r="BN73" s="149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</row>
    <row r="74" spans="1:76" ht="13.2" x14ac:dyDescent="0.3">
      <c r="A74" s="102"/>
      <c r="B74" s="154" t="s">
        <v>128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02"/>
      <c r="AN74" s="155">
        <v>5000</v>
      </c>
      <c r="AO74" s="155"/>
      <c r="AP74" s="155"/>
      <c r="AQ74" s="155"/>
      <c r="AR74" s="155"/>
      <c r="AS74" s="155"/>
      <c r="AT74" s="155">
        <f t="shared" si="1"/>
        <v>5000</v>
      </c>
      <c r="AU74" s="155"/>
      <c r="AV74" s="155"/>
      <c r="AW74" s="155"/>
      <c r="AX74" s="155"/>
      <c r="AY74" s="102"/>
      <c r="AZ74" s="102"/>
      <c r="BA74" s="155">
        <v>77</v>
      </c>
      <c r="BB74" s="155"/>
      <c r="BC74" s="155"/>
      <c r="BD74" s="155"/>
      <c r="BE74" s="155"/>
      <c r="BF74" s="155"/>
      <c r="BG74" s="155"/>
      <c r="BH74" s="155"/>
      <c r="BI74" s="102"/>
      <c r="BJ74" s="155">
        <v>1.54</v>
      </c>
      <c r="BK74" s="155"/>
      <c r="BL74" s="155"/>
      <c r="BM74" s="155"/>
      <c r="BN74" s="155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</row>
    <row r="75" spans="1:76" ht="0.75" customHeight="1" x14ac:dyDescent="0.3">
      <c r="A75" s="10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02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02"/>
      <c r="AZ75" s="102"/>
      <c r="BA75" s="156"/>
      <c r="BB75" s="156"/>
      <c r="BC75" s="156"/>
      <c r="BD75" s="156"/>
      <c r="BE75" s="156"/>
      <c r="BF75" s="156"/>
      <c r="BG75" s="156"/>
      <c r="BH75" s="156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</row>
    <row r="76" spans="1:76" ht="13.5" customHeight="1" x14ac:dyDescent="0.3">
      <c r="A76" s="102"/>
      <c r="B76" s="102"/>
      <c r="C76" s="157"/>
      <c r="D76" s="157"/>
      <c r="E76" s="157"/>
      <c r="F76" s="157"/>
      <c r="G76" s="157"/>
      <c r="H76" s="157"/>
      <c r="I76" s="157"/>
      <c r="J76" s="157"/>
      <c r="K76" s="102"/>
      <c r="L76" s="157" t="s">
        <v>134</v>
      </c>
      <c r="M76" s="157"/>
      <c r="N76" s="157"/>
      <c r="O76" s="157"/>
      <c r="P76" s="157"/>
      <c r="Q76" s="157"/>
      <c r="R76" s="102"/>
      <c r="S76" s="154" t="s">
        <v>135</v>
      </c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02"/>
      <c r="AG76" s="102"/>
      <c r="AH76" s="158" t="s">
        <v>136</v>
      </c>
      <c r="AI76" s="158"/>
      <c r="AJ76" s="158"/>
      <c r="AK76" s="158"/>
      <c r="AL76" s="158"/>
      <c r="AM76" s="102"/>
      <c r="AN76" s="155">
        <v>5000</v>
      </c>
      <c r="AO76" s="155"/>
      <c r="AP76" s="155"/>
      <c r="AQ76" s="155"/>
      <c r="AR76" s="155"/>
      <c r="AS76" s="155"/>
      <c r="AT76" s="155">
        <f t="shared" si="1"/>
        <v>5000</v>
      </c>
      <c r="AU76" s="159"/>
      <c r="AV76" s="159"/>
      <c r="AW76" s="159"/>
      <c r="AX76" s="159"/>
      <c r="AY76" s="102"/>
      <c r="AZ76" s="102"/>
      <c r="BA76" s="155">
        <v>77</v>
      </c>
      <c r="BB76" s="155"/>
      <c r="BC76" s="155"/>
      <c r="BD76" s="155"/>
      <c r="BE76" s="155"/>
      <c r="BF76" s="155"/>
      <c r="BG76" s="155"/>
      <c r="BH76" s="155"/>
      <c r="BI76" s="102"/>
      <c r="BJ76" s="155">
        <v>1.54</v>
      </c>
      <c r="BK76" s="155"/>
      <c r="BL76" s="155"/>
      <c r="BM76" s="155"/>
      <c r="BN76" s="155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</row>
    <row r="77" spans="1:76" ht="13.5" customHeight="1" x14ac:dyDescent="0.3">
      <c r="C77" s="160"/>
      <c r="D77" s="160"/>
      <c r="E77" s="160"/>
      <c r="F77" s="160"/>
      <c r="G77" s="160"/>
      <c r="H77" s="160"/>
      <c r="I77" s="160"/>
      <c r="J77" s="160"/>
      <c r="L77" s="160" t="s">
        <v>146</v>
      </c>
      <c r="M77" s="160"/>
      <c r="N77" s="160"/>
      <c r="O77" s="160"/>
      <c r="P77" s="160"/>
      <c r="Q77" s="160"/>
      <c r="S77" s="161" t="s">
        <v>147</v>
      </c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H77" s="162" t="s">
        <v>136</v>
      </c>
      <c r="AI77" s="162"/>
      <c r="AJ77" s="162"/>
      <c r="AK77" s="162"/>
      <c r="AL77" s="162"/>
      <c r="AN77" s="163">
        <v>5000</v>
      </c>
      <c r="AO77" s="163"/>
      <c r="AP77" s="163"/>
      <c r="AQ77" s="163"/>
      <c r="AR77" s="163"/>
      <c r="AS77" s="163"/>
      <c r="AT77" s="163">
        <f t="shared" si="1"/>
        <v>5000</v>
      </c>
      <c r="AU77" s="164"/>
      <c r="AV77" s="164"/>
      <c r="AW77" s="164"/>
      <c r="AX77" s="164"/>
      <c r="BA77" s="163">
        <v>77</v>
      </c>
      <c r="BB77" s="163"/>
      <c r="BC77" s="163"/>
      <c r="BD77" s="163"/>
      <c r="BE77" s="163"/>
      <c r="BF77" s="163"/>
      <c r="BG77" s="163"/>
      <c r="BH77" s="163"/>
      <c r="BJ77" s="163">
        <v>0</v>
      </c>
      <c r="BK77" s="163"/>
      <c r="BL77" s="163"/>
      <c r="BM77" s="163"/>
      <c r="BN77" s="163"/>
    </row>
    <row r="78" spans="1:76" ht="13.5" customHeight="1" x14ac:dyDescent="0.3">
      <c r="C78" s="160"/>
      <c r="D78" s="160"/>
      <c r="E78" s="160"/>
      <c r="F78" s="160"/>
      <c r="G78" s="160"/>
      <c r="H78" s="160"/>
      <c r="I78" s="160"/>
      <c r="J78" s="160"/>
      <c r="L78" s="160" t="s">
        <v>154</v>
      </c>
      <c r="M78" s="160"/>
      <c r="N78" s="160"/>
      <c r="O78" s="160"/>
      <c r="P78" s="160"/>
      <c r="Q78" s="160"/>
      <c r="S78" s="161" t="s">
        <v>19</v>
      </c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H78" s="162" t="s">
        <v>136</v>
      </c>
      <c r="AI78" s="162"/>
      <c r="AJ78" s="162"/>
      <c r="AK78" s="162"/>
      <c r="AL78" s="162"/>
      <c r="AN78" s="163">
        <v>5000</v>
      </c>
      <c r="AO78" s="163"/>
      <c r="AP78" s="163"/>
      <c r="AQ78" s="163"/>
      <c r="AR78" s="163"/>
      <c r="AS78" s="163"/>
      <c r="AT78" s="163">
        <f t="shared" si="1"/>
        <v>5000</v>
      </c>
      <c r="AU78" s="164"/>
      <c r="AV78" s="164"/>
      <c r="AW78" s="164"/>
      <c r="AX78" s="164"/>
      <c r="BA78" s="163">
        <v>77</v>
      </c>
      <c r="BB78" s="163"/>
      <c r="BC78" s="163"/>
      <c r="BD78" s="163"/>
      <c r="BE78" s="163"/>
      <c r="BF78" s="163"/>
      <c r="BG78" s="163"/>
      <c r="BH78" s="163"/>
      <c r="BJ78" s="163">
        <v>0</v>
      </c>
      <c r="BK78" s="163"/>
      <c r="BL78" s="163"/>
      <c r="BM78" s="163"/>
      <c r="BN78" s="163"/>
    </row>
    <row r="79" spans="1:76" ht="13.5" customHeight="1" x14ac:dyDescent="0.3">
      <c r="C79" s="160"/>
      <c r="D79" s="160"/>
      <c r="E79" s="160"/>
      <c r="F79" s="160"/>
      <c r="G79" s="160"/>
      <c r="H79" s="160"/>
      <c r="I79" s="160"/>
      <c r="J79" s="160"/>
      <c r="L79" s="160">
        <v>3224</v>
      </c>
      <c r="M79" s="160"/>
      <c r="N79" s="160"/>
      <c r="O79" s="160"/>
      <c r="P79" s="160"/>
      <c r="Q79" s="160"/>
      <c r="S79" s="113" t="s">
        <v>197</v>
      </c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H79" s="162" t="s">
        <v>136</v>
      </c>
      <c r="AI79" s="162"/>
      <c r="AJ79" s="162"/>
      <c r="AK79" s="162"/>
      <c r="AL79" s="162"/>
      <c r="AN79" s="163">
        <v>0</v>
      </c>
      <c r="AO79" s="163"/>
      <c r="AP79" s="163"/>
      <c r="AQ79" s="163"/>
      <c r="AR79" s="163"/>
      <c r="AS79" s="163"/>
      <c r="AT79" s="163">
        <f>AN79</f>
        <v>0</v>
      </c>
      <c r="AU79" s="164"/>
      <c r="AV79" s="164"/>
      <c r="AW79" s="164"/>
      <c r="AX79" s="164"/>
      <c r="BA79" s="163">
        <v>77</v>
      </c>
      <c r="BB79" s="163"/>
      <c r="BC79" s="163"/>
      <c r="BD79" s="163"/>
      <c r="BE79" s="163"/>
      <c r="BF79" s="163"/>
      <c r="BG79" s="163"/>
      <c r="BH79" s="163"/>
      <c r="BJ79" s="163">
        <v>0</v>
      </c>
      <c r="BK79" s="163"/>
      <c r="BL79" s="163"/>
      <c r="BM79" s="163"/>
      <c r="BN79" s="163"/>
    </row>
    <row r="80" spans="1:76" ht="14.25" customHeight="1" x14ac:dyDescent="0.3">
      <c r="A80" s="147"/>
      <c r="B80" s="153" t="s">
        <v>198</v>
      </c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47"/>
      <c r="AN80" s="149">
        <v>7000</v>
      </c>
      <c r="AO80" s="149"/>
      <c r="AP80" s="149"/>
      <c r="AQ80" s="149"/>
      <c r="AR80" s="149"/>
      <c r="AS80" s="149"/>
      <c r="AT80" s="149">
        <f t="shared" si="1"/>
        <v>7000</v>
      </c>
      <c r="AU80" s="149"/>
      <c r="AV80" s="149"/>
      <c r="AW80" s="149"/>
      <c r="AX80" s="149"/>
      <c r="AY80" s="147"/>
      <c r="AZ80" s="147"/>
      <c r="BA80" s="149">
        <v>2906</v>
      </c>
      <c r="BB80" s="149"/>
      <c r="BC80" s="149"/>
      <c r="BD80" s="149"/>
      <c r="BE80" s="149"/>
      <c r="BF80" s="149"/>
      <c r="BG80" s="149"/>
      <c r="BH80" s="149"/>
      <c r="BI80" s="147"/>
      <c r="BJ80" s="149">
        <f>(BA80/AT80)*100</f>
        <v>41.514285714285712</v>
      </c>
      <c r="BK80" s="149"/>
      <c r="BL80" s="149"/>
      <c r="BM80" s="149"/>
      <c r="BN80" s="149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</row>
    <row r="81" spans="1:76" ht="13.2" x14ac:dyDescent="0.3">
      <c r="A81" s="102"/>
      <c r="B81" s="154" t="s">
        <v>128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02"/>
      <c r="AN81" s="155">
        <v>4000</v>
      </c>
      <c r="AO81" s="155"/>
      <c r="AP81" s="155"/>
      <c r="AQ81" s="155"/>
      <c r="AR81" s="155"/>
      <c r="AS81" s="155"/>
      <c r="AT81" s="155">
        <f t="shared" si="1"/>
        <v>4000</v>
      </c>
      <c r="AU81" s="155"/>
      <c r="AV81" s="155"/>
      <c r="AW81" s="155"/>
      <c r="AX81" s="155"/>
      <c r="AY81" s="102"/>
      <c r="AZ81" s="102"/>
      <c r="BA81" s="155">
        <v>0</v>
      </c>
      <c r="BB81" s="155"/>
      <c r="BC81" s="155"/>
      <c r="BD81" s="155"/>
      <c r="BE81" s="155"/>
      <c r="BF81" s="155"/>
      <c r="BG81" s="155"/>
      <c r="BH81" s="155"/>
      <c r="BI81" s="102"/>
      <c r="BJ81" s="155">
        <v>0</v>
      </c>
      <c r="BK81" s="155"/>
      <c r="BL81" s="155"/>
      <c r="BM81" s="155"/>
      <c r="BN81" s="155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</row>
    <row r="82" spans="1:76" ht="0.75" customHeight="1" x14ac:dyDescent="0.3">
      <c r="A82" s="102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02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02"/>
      <c r="AZ82" s="102"/>
      <c r="BA82" s="156"/>
      <c r="BB82" s="156"/>
      <c r="BC82" s="156"/>
      <c r="BD82" s="156"/>
      <c r="BE82" s="156"/>
      <c r="BF82" s="156"/>
      <c r="BG82" s="156"/>
      <c r="BH82" s="156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</row>
    <row r="83" spans="1:76" ht="13.5" customHeight="1" x14ac:dyDescent="0.3">
      <c r="A83" s="102"/>
      <c r="B83" s="102"/>
      <c r="C83" s="157"/>
      <c r="D83" s="157"/>
      <c r="E83" s="157"/>
      <c r="F83" s="157"/>
      <c r="G83" s="157"/>
      <c r="H83" s="157"/>
      <c r="I83" s="157"/>
      <c r="J83" s="157"/>
      <c r="K83" s="102"/>
      <c r="L83" s="157" t="s">
        <v>134</v>
      </c>
      <c r="M83" s="157"/>
      <c r="N83" s="157"/>
      <c r="O83" s="157"/>
      <c r="P83" s="157"/>
      <c r="Q83" s="157"/>
      <c r="R83" s="102"/>
      <c r="S83" s="154" t="s">
        <v>135</v>
      </c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02"/>
      <c r="AG83" s="102"/>
      <c r="AH83" s="158" t="s">
        <v>136</v>
      </c>
      <c r="AI83" s="158"/>
      <c r="AJ83" s="158"/>
      <c r="AK83" s="158"/>
      <c r="AL83" s="158"/>
      <c r="AM83" s="102"/>
      <c r="AN83" s="155">
        <v>4000</v>
      </c>
      <c r="AO83" s="155"/>
      <c r="AP83" s="155"/>
      <c r="AQ83" s="155"/>
      <c r="AR83" s="155"/>
      <c r="AS83" s="155"/>
      <c r="AT83" s="155">
        <f t="shared" si="1"/>
        <v>4000</v>
      </c>
      <c r="AU83" s="159"/>
      <c r="AV83" s="159"/>
      <c r="AW83" s="159"/>
      <c r="AX83" s="159"/>
      <c r="AY83" s="102"/>
      <c r="AZ83" s="102"/>
      <c r="BA83" s="155">
        <v>0</v>
      </c>
      <c r="BB83" s="155"/>
      <c r="BC83" s="155"/>
      <c r="BD83" s="155"/>
      <c r="BE83" s="155"/>
      <c r="BF83" s="155"/>
      <c r="BG83" s="155"/>
      <c r="BH83" s="155"/>
      <c r="BI83" s="102"/>
      <c r="BJ83" s="155">
        <v>0</v>
      </c>
      <c r="BK83" s="155"/>
      <c r="BL83" s="155"/>
      <c r="BM83" s="155"/>
      <c r="BN83" s="155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</row>
    <row r="84" spans="1:76" ht="13.5" customHeight="1" x14ac:dyDescent="0.3">
      <c r="C84" s="160"/>
      <c r="D84" s="160"/>
      <c r="E84" s="160"/>
      <c r="F84" s="160"/>
      <c r="G84" s="160"/>
      <c r="H84" s="160"/>
      <c r="I84" s="160"/>
      <c r="J84" s="160"/>
      <c r="L84" s="160" t="s">
        <v>146</v>
      </c>
      <c r="M84" s="160"/>
      <c r="N84" s="160"/>
      <c r="O84" s="160"/>
      <c r="P84" s="160"/>
      <c r="Q84" s="160"/>
      <c r="S84" s="161" t="s">
        <v>147</v>
      </c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H84" s="162" t="s">
        <v>136</v>
      </c>
      <c r="AI84" s="162"/>
      <c r="AJ84" s="162"/>
      <c r="AK84" s="162"/>
      <c r="AL84" s="162"/>
      <c r="AN84" s="163">
        <v>4000</v>
      </c>
      <c r="AO84" s="163"/>
      <c r="AP84" s="163"/>
      <c r="AQ84" s="163"/>
      <c r="AR84" s="163"/>
      <c r="AS84" s="163"/>
      <c r="AT84" s="163">
        <f t="shared" si="1"/>
        <v>4000</v>
      </c>
      <c r="AU84" s="164"/>
      <c r="AV84" s="164"/>
      <c r="AW84" s="164"/>
      <c r="AX84" s="164"/>
      <c r="BA84" s="163">
        <v>0</v>
      </c>
      <c r="BB84" s="163"/>
      <c r="BC84" s="163"/>
      <c r="BD84" s="163"/>
      <c r="BE84" s="163"/>
      <c r="BF84" s="163"/>
      <c r="BG84" s="163"/>
      <c r="BH84" s="163"/>
      <c r="BJ84" s="163">
        <v>0</v>
      </c>
      <c r="BK84" s="163"/>
      <c r="BL84" s="163"/>
      <c r="BM84" s="163"/>
      <c r="BN84" s="163"/>
    </row>
    <row r="85" spans="1:76" ht="14.25" customHeight="1" x14ac:dyDescent="0.3">
      <c r="C85" s="160"/>
      <c r="D85" s="160"/>
      <c r="E85" s="160"/>
      <c r="F85" s="160"/>
      <c r="G85" s="160"/>
      <c r="H85" s="160"/>
      <c r="I85" s="160"/>
      <c r="J85" s="160"/>
      <c r="L85" s="160" t="s">
        <v>154</v>
      </c>
      <c r="M85" s="160"/>
      <c r="N85" s="160"/>
      <c r="O85" s="160"/>
      <c r="P85" s="160"/>
      <c r="Q85" s="160"/>
      <c r="S85" s="161" t="s">
        <v>19</v>
      </c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H85" s="162" t="s">
        <v>136</v>
      </c>
      <c r="AI85" s="162"/>
      <c r="AJ85" s="162"/>
      <c r="AK85" s="162"/>
      <c r="AL85" s="162"/>
      <c r="AN85" s="163">
        <v>4000</v>
      </c>
      <c r="AO85" s="163"/>
      <c r="AP85" s="163"/>
      <c r="AQ85" s="163"/>
      <c r="AR85" s="163"/>
      <c r="AS85" s="163"/>
      <c r="AT85" s="163">
        <f t="shared" si="1"/>
        <v>4000</v>
      </c>
      <c r="AU85" s="164"/>
      <c r="AV85" s="164"/>
      <c r="AW85" s="164"/>
      <c r="AX85" s="164"/>
      <c r="BA85" s="163">
        <v>0</v>
      </c>
      <c r="BB85" s="163"/>
      <c r="BC85" s="163"/>
      <c r="BD85" s="163"/>
      <c r="BE85" s="163"/>
      <c r="BF85" s="163"/>
      <c r="BG85" s="163"/>
      <c r="BH85" s="163"/>
      <c r="BJ85" s="163">
        <v>0</v>
      </c>
      <c r="BK85" s="163"/>
      <c r="BL85" s="163"/>
      <c r="BM85" s="163"/>
      <c r="BN85" s="163"/>
    </row>
    <row r="86" spans="1:76" ht="14.25" customHeight="1" x14ac:dyDescent="0.3">
      <c r="C86" s="160"/>
      <c r="D86" s="160"/>
      <c r="E86" s="160"/>
      <c r="F86" s="160"/>
      <c r="G86" s="160"/>
      <c r="H86" s="160"/>
      <c r="I86" s="160"/>
      <c r="J86" s="160"/>
      <c r="L86" s="160">
        <v>3225</v>
      </c>
      <c r="M86" s="160"/>
      <c r="N86" s="160"/>
      <c r="O86" s="160"/>
      <c r="P86" s="160"/>
      <c r="Q86" s="160"/>
      <c r="S86" s="113" t="s">
        <v>199</v>
      </c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H86" s="162" t="s">
        <v>136</v>
      </c>
      <c r="AI86" s="162"/>
      <c r="AJ86" s="162"/>
      <c r="AK86" s="162"/>
      <c r="AL86" s="162"/>
      <c r="AN86" s="163">
        <v>0</v>
      </c>
      <c r="AO86" s="163"/>
      <c r="AP86" s="163"/>
      <c r="AQ86" s="163"/>
      <c r="AR86" s="163"/>
      <c r="AS86" s="163"/>
      <c r="AT86" s="163">
        <f>AN86</f>
        <v>0</v>
      </c>
      <c r="AU86" s="164"/>
      <c r="AV86" s="164"/>
      <c r="AW86" s="164"/>
      <c r="AX86" s="164"/>
      <c r="BA86" s="163">
        <v>0</v>
      </c>
      <c r="BB86" s="163"/>
      <c r="BC86" s="163"/>
      <c r="BD86" s="163"/>
      <c r="BE86" s="163"/>
      <c r="BF86" s="163"/>
      <c r="BG86" s="163"/>
      <c r="BH86" s="163"/>
      <c r="BJ86" s="163">
        <v>0</v>
      </c>
      <c r="BK86" s="163"/>
      <c r="BL86" s="163"/>
      <c r="BM86" s="163"/>
      <c r="BN86" s="163"/>
    </row>
    <row r="87" spans="1:76" ht="13.2" x14ac:dyDescent="0.3">
      <c r="A87" s="102"/>
      <c r="B87" s="154" t="s">
        <v>129</v>
      </c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02"/>
      <c r="AN87" s="155">
        <v>3000</v>
      </c>
      <c r="AO87" s="155"/>
      <c r="AP87" s="155"/>
      <c r="AQ87" s="155"/>
      <c r="AR87" s="155"/>
      <c r="AS87" s="155"/>
      <c r="AT87" s="155">
        <f t="shared" si="1"/>
        <v>3000</v>
      </c>
      <c r="AU87" s="155"/>
      <c r="AV87" s="155"/>
      <c r="AW87" s="155"/>
      <c r="AX87" s="155"/>
      <c r="AY87" s="102"/>
      <c r="AZ87" s="102"/>
      <c r="BA87" s="155">
        <v>2906</v>
      </c>
      <c r="BB87" s="155"/>
      <c r="BC87" s="155"/>
      <c r="BD87" s="155"/>
      <c r="BE87" s="155"/>
      <c r="BF87" s="155"/>
      <c r="BG87" s="155"/>
      <c r="BH87" s="155"/>
      <c r="BI87" s="102"/>
      <c r="BJ87" s="155">
        <f>(BA87/AT87)*100</f>
        <v>96.866666666666674</v>
      </c>
      <c r="BK87" s="155"/>
      <c r="BL87" s="155"/>
      <c r="BM87" s="155"/>
      <c r="BN87" s="155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</row>
    <row r="88" spans="1:76" ht="0.75" customHeight="1" x14ac:dyDescent="0.3">
      <c r="A88" s="102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02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02"/>
      <c r="AZ88" s="102"/>
      <c r="BA88" s="156"/>
      <c r="BB88" s="156"/>
      <c r="BC88" s="156"/>
      <c r="BD88" s="156"/>
      <c r="BE88" s="156"/>
      <c r="BF88" s="156"/>
      <c r="BG88" s="156"/>
      <c r="BH88" s="156"/>
      <c r="BI88" s="102"/>
      <c r="BJ88" s="102" t="e">
        <f>(BA88/AT88)*100</f>
        <v>#DIV/0!</v>
      </c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</row>
    <row r="89" spans="1:76" ht="13.5" customHeight="1" x14ac:dyDescent="0.3">
      <c r="A89" s="102"/>
      <c r="B89" s="102"/>
      <c r="C89" s="157"/>
      <c r="D89" s="157"/>
      <c r="E89" s="157"/>
      <c r="F89" s="157"/>
      <c r="G89" s="157"/>
      <c r="H89" s="157"/>
      <c r="I89" s="157"/>
      <c r="J89" s="157"/>
      <c r="K89" s="102"/>
      <c r="L89" s="157" t="s">
        <v>134</v>
      </c>
      <c r="M89" s="157"/>
      <c r="N89" s="157"/>
      <c r="O89" s="157"/>
      <c r="P89" s="157"/>
      <c r="Q89" s="157"/>
      <c r="R89" s="102"/>
      <c r="S89" s="154" t="s">
        <v>135</v>
      </c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02"/>
      <c r="AG89" s="102"/>
      <c r="AH89" s="158" t="s">
        <v>136</v>
      </c>
      <c r="AI89" s="158"/>
      <c r="AJ89" s="158"/>
      <c r="AK89" s="158"/>
      <c r="AL89" s="158"/>
      <c r="AM89" s="102"/>
      <c r="AN89" s="155">
        <v>3000</v>
      </c>
      <c r="AO89" s="155"/>
      <c r="AP89" s="155"/>
      <c r="AQ89" s="155"/>
      <c r="AR89" s="155"/>
      <c r="AS89" s="155"/>
      <c r="AT89" s="155">
        <f t="shared" si="1"/>
        <v>3000</v>
      </c>
      <c r="AU89" s="159"/>
      <c r="AV89" s="159"/>
      <c r="AW89" s="159"/>
      <c r="AX89" s="159"/>
      <c r="AY89" s="102"/>
      <c r="AZ89" s="102"/>
      <c r="BA89" s="155">
        <v>2906</v>
      </c>
      <c r="BB89" s="155"/>
      <c r="BC89" s="155"/>
      <c r="BD89" s="155"/>
      <c r="BE89" s="155"/>
      <c r="BF89" s="155"/>
      <c r="BG89" s="155"/>
      <c r="BH89" s="155"/>
      <c r="BI89" s="102"/>
      <c r="BJ89" s="155">
        <f>(BA89/AT89)*100</f>
        <v>96.866666666666674</v>
      </c>
      <c r="BK89" s="155"/>
      <c r="BL89" s="155"/>
      <c r="BM89" s="155"/>
      <c r="BN89" s="155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</row>
    <row r="90" spans="1:76" ht="13.5" customHeight="1" x14ac:dyDescent="0.3">
      <c r="C90" s="160"/>
      <c r="D90" s="160"/>
      <c r="E90" s="160"/>
      <c r="F90" s="160"/>
      <c r="G90" s="160"/>
      <c r="H90" s="160"/>
      <c r="I90" s="160"/>
      <c r="J90" s="160"/>
      <c r="L90" s="160" t="s">
        <v>146</v>
      </c>
      <c r="M90" s="160"/>
      <c r="N90" s="160"/>
      <c r="O90" s="160"/>
      <c r="P90" s="160"/>
      <c r="Q90" s="160"/>
      <c r="S90" s="161" t="s">
        <v>147</v>
      </c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H90" s="162" t="s">
        <v>136</v>
      </c>
      <c r="AI90" s="162"/>
      <c r="AJ90" s="162"/>
      <c r="AK90" s="162"/>
      <c r="AL90" s="162"/>
      <c r="AN90" s="163">
        <v>3000</v>
      </c>
      <c r="AO90" s="163"/>
      <c r="AP90" s="163"/>
      <c r="AQ90" s="163"/>
      <c r="AR90" s="163"/>
      <c r="AS90" s="163"/>
      <c r="AT90" s="163">
        <f t="shared" si="1"/>
        <v>3000</v>
      </c>
      <c r="AU90" s="164"/>
      <c r="AV90" s="164"/>
      <c r="AW90" s="164"/>
      <c r="AX90" s="164"/>
      <c r="BA90" s="163">
        <v>2906</v>
      </c>
      <c r="BB90" s="163"/>
      <c r="BC90" s="163"/>
      <c r="BD90" s="163"/>
      <c r="BE90" s="163"/>
      <c r="BF90" s="163"/>
      <c r="BG90" s="163"/>
      <c r="BH90" s="163"/>
      <c r="BJ90" s="163">
        <v>0</v>
      </c>
      <c r="BK90" s="163"/>
      <c r="BL90" s="163"/>
      <c r="BM90" s="163"/>
      <c r="BN90" s="163"/>
    </row>
    <row r="91" spans="1:76" ht="13.5" customHeight="1" x14ac:dyDescent="0.3">
      <c r="C91" s="160"/>
      <c r="D91" s="160"/>
      <c r="E91" s="160"/>
      <c r="F91" s="160"/>
      <c r="G91" s="160"/>
      <c r="H91" s="160"/>
      <c r="I91" s="160"/>
      <c r="J91" s="160"/>
      <c r="L91" s="160" t="s">
        <v>154</v>
      </c>
      <c r="M91" s="160"/>
      <c r="N91" s="160"/>
      <c r="O91" s="160"/>
      <c r="P91" s="160"/>
      <c r="Q91" s="160"/>
      <c r="S91" s="161" t="s">
        <v>19</v>
      </c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H91" s="162" t="s">
        <v>136</v>
      </c>
      <c r="AI91" s="162"/>
      <c r="AJ91" s="162"/>
      <c r="AK91" s="162"/>
      <c r="AL91" s="162"/>
      <c r="AN91" s="163">
        <v>3000</v>
      </c>
      <c r="AO91" s="163"/>
      <c r="AP91" s="163"/>
      <c r="AQ91" s="163"/>
      <c r="AR91" s="163"/>
      <c r="AS91" s="163"/>
      <c r="AT91" s="163">
        <f t="shared" si="1"/>
        <v>3000</v>
      </c>
      <c r="AU91" s="164"/>
      <c r="AV91" s="164"/>
      <c r="AW91" s="164"/>
      <c r="AX91" s="164"/>
      <c r="BA91" s="163">
        <v>2906</v>
      </c>
      <c r="BB91" s="163"/>
      <c r="BC91" s="163"/>
      <c r="BD91" s="163"/>
      <c r="BE91" s="163"/>
      <c r="BF91" s="163"/>
      <c r="BG91" s="163"/>
      <c r="BH91" s="163"/>
      <c r="BJ91" s="163">
        <v>0</v>
      </c>
      <c r="BK91" s="163"/>
      <c r="BL91" s="163"/>
      <c r="BM91" s="163"/>
      <c r="BN91" s="163"/>
    </row>
    <row r="92" spans="1:76" ht="13.5" customHeight="1" x14ac:dyDescent="0.3">
      <c r="C92" s="160"/>
      <c r="D92" s="160"/>
      <c r="E92" s="160"/>
      <c r="F92" s="160"/>
      <c r="G92" s="160"/>
      <c r="H92" s="160"/>
      <c r="I92" s="160"/>
      <c r="J92" s="160"/>
      <c r="L92" s="160">
        <v>3225</v>
      </c>
      <c r="M92" s="160"/>
      <c r="N92" s="160"/>
      <c r="O92" s="160"/>
      <c r="P92" s="160"/>
      <c r="Q92" s="160"/>
      <c r="S92" s="113" t="s">
        <v>199</v>
      </c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H92" s="162" t="s">
        <v>136</v>
      </c>
      <c r="AI92" s="162"/>
      <c r="AJ92" s="162"/>
      <c r="AK92" s="162"/>
      <c r="AL92" s="162"/>
      <c r="AN92" s="163">
        <v>0</v>
      </c>
      <c r="AO92" s="163"/>
      <c r="AP92" s="163"/>
      <c r="AQ92" s="163"/>
      <c r="AR92" s="163"/>
      <c r="AS92" s="163"/>
      <c r="AT92" s="163">
        <f t="shared" si="1"/>
        <v>0</v>
      </c>
      <c r="AU92" s="164"/>
      <c r="AV92" s="164"/>
      <c r="AW92" s="164"/>
      <c r="AX92" s="164"/>
      <c r="BA92" s="163">
        <v>2906</v>
      </c>
      <c r="BB92" s="163"/>
      <c r="BC92" s="163"/>
      <c r="BD92" s="163"/>
      <c r="BE92" s="163"/>
      <c r="BF92" s="163"/>
      <c r="BG92" s="163"/>
      <c r="BH92" s="163"/>
      <c r="BJ92" s="163">
        <v>0</v>
      </c>
      <c r="BK92" s="163"/>
      <c r="BL92" s="163"/>
      <c r="BM92" s="163"/>
      <c r="BN92" s="163"/>
    </row>
    <row r="93" spans="1:76" ht="14.25" customHeight="1" x14ac:dyDescent="0.3">
      <c r="A93" s="147"/>
      <c r="B93" s="153" t="s">
        <v>200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47"/>
      <c r="AN93" s="149">
        <v>2000</v>
      </c>
      <c r="AO93" s="149"/>
      <c r="AP93" s="149"/>
      <c r="AQ93" s="149"/>
      <c r="AR93" s="149"/>
      <c r="AS93" s="149"/>
      <c r="AT93" s="149">
        <f t="shared" si="1"/>
        <v>2000</v>
      </c>
      <c r="AU93" s="149"/>
      <c r="AV93" s="149"/>
      <c r="AW93" s="149"/>
      <c r="AX93" s="149"/>
      <c r="AY93" s="147"/>
      <c r="AZ93" s="147"/>
      <c r="BA93" s="149">
        <v>1448</v>
      </c>
      <c r="BB93" s="149"/>
      <c r="BC93" s="149"/>
      <c r="BD93" s="149"/>
      <c r="BE93" s="149"/>
      <c r="BF93" s="149"/>
      <c r="BG93" s="149"/>
      <c r="BH93" s="149"/>
      <c r="BI93" s="147"/>
      <c r="BJ93" s="149">
        <f>(BA93/AT93)*100</f>
        <v>72.399999999999991</v>
      </c>
      <c r="BK93" s="149"/>
      <c r="BL93" s="149"/>
      <c r="BM93" s="149"/>
      <c r="BN93" s="149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</row>
    <row r="94" spans="1:76" ht="13.2" x14ac:dyDescent="0.3">
      <c r="A94" s="102"/>
      <c r="B94" s="154" t="s">
        <v>129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02"/>
      <c r="AN94" s="155">
        <v>2000</v>
      </c>
      <c r="AO94" s="155"/>
      <c r="AP94" s="155"/>
      <c r="AQ94" s="155"/>
      <c r="AR94" s="155"/>
      <c r="AS94" s="155"/>
      <c r="AT94" s="155">
        <f t="shared" si="1"/>
        <v>2000</v>
      </c>
      <c r="AU94" s="155"/>
      <c r="AV94" s="155"/>
      <c r="AW94" s="155"/>
      <c r="AX94" s="155"/>
      <c r="AY94" s="102"/>
      <c r="AZ94" s="102"/>
      <c r="BA94" s="155">
        <v>1448</v>
      </c>
      <c r="BB94" s="155"/>
      <c r="BC94" s="155"/>
      <c r="BD94" s="155"/>
      <c r="BE94" s="155"/>
      <c r="BF94" s="155"/>
      <c r="BG94" s="155"/>
      <c r="BH94" s="155"/>
      <c r="BI94" s="102"/>
      <c r="BJ94" s="155">
        <f>(BA94/AT94)*100</f>
        <v>72.399999999999991</v>
      </c>
      <c r="BK94" s="155"/>
      <c r="BL94" s="155"/>
      <c r="BM94" s="155"/>
      <c r="BN94" s="155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</row>
    <row r="95" spans="1:76" ht="0.75" customHeight="1" x14ac:dyDescent="0.3">
      <c r="A95" s="102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02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02"/>
      <c r="AZ95" s="102"/>
      <c r="BA95" s="156"/>
      <c r="BB95" s="156"/>
      <c r="BC95" s="156"/>
      <c r="BD95" s="156"/>
      <c r="BE95" s="156"/>
      <c r="BF95" s="156"/>
      <c r="BG95" s="156"/>
      <c r="BH95" s="156"/>
      <c r="BI95" s="102"/>
      <c r="BJ95" s="102" t="e">
        <f>(BA95/AT95)*100</f>
        <v>#DIV/0!</v>
      </c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</row>
    <row r="96" spans="1:76" ht="13.5" customHeight="1" x14ac:dyDescent="0.3">
      <c r="A96" s="102"/>
      <c r="B96" s="102"/>
      <c r="C96" s="157"/>
      <c r="D96" s="157"/>
      <c r="E96" s="157"/>
      <c r="F96" s="157"/>
      <c r="G96" s="157"/>
      <c r="H96" s="157"/>
      <c r="I96" s="157"/>
      <c r="J96" s="157"/>
      <c r="K96" s="102"/>
      <c r="L96" s="157" t="s">
        <v>134</v>
      </c>
      <c r="M96" s="157"/>
      <c r="N96" s="157"/>
      <c r="O96" s="157"/>
      <c r="P96" s="157"/>
      <c r="Q96" s="157"/>
      <c r="R96" s="102"/>
      <c r="S96" s="154" t="s">
        <v>135</v>
      </c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02"/>
      <c r="AG96" s="102"/>
      <c r="AH96" s="158" t="s">
        <v>136</v>
      </c>
      <c r="AI96" s="158"/>
      <c r="AJ96" s="158"/>
      <c r="AK96" s="158"/>
      <c r="AL96" s="158"/>
      <c r="AM96" s="102"/>
      <c r="AN96" s="155">
        <v>2000</v>
      </c>
      <c r="AO96" s="155"/>
      <c r="AP96" s="155"/>
      <c r="AQ96" s="155"/>
      <c r="AR96" s="155"/>
      <c r="AS96" s="155"/>
      <c r="AT96" s="155">
        <f t="shared" si="1"/>
        <v>2000</v>
      </c>
      <c r="AU96" s="159"/>
      <c r="AV96" s="159"/>
      <c r="AW96" s="159"/>
      <c r="AX96" s="159"/>
      <c r="AY96" s="102"/>
      <c r="AZ96" s="102"/>
      <c r="BA96" s="155">
        <v>1448</v>
      </c>
      <c r="BB96" s="155"/>
      <c r="BC96" s="155"/>
      <c r="BD96" s="155"/>
      <c r="BE96" s="155"/>
      <c r="BF96" s="155"/>
      <c r="BG96" s="155"/>
      <c r="BH96" s="155"/>
      <c r="BI96" s="102"/>
      <c r="BJ96" s="155">
        <f>(BA96/AT96)*100</f>
        <v>72.399999999999991</v>
      </c>
      <c r="BK96" s="155"/>
      <c r="BL96" s="155"/>
      <c r="BM96" s="155"/>
      <c r="BN96" s="155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</row>
    <row r="97" spans="1:76" ht="13.5" customHeight="1" x14ac:dyDescent="0.3">
      <c r="C97" s="160"/>
      <c r="D97" s="160"/>
      <c r="E97" s="160"/>
      <c r="F97" s="160"/>
      <c r="G97" s="160"/>
      <c r="H97" s="160"/>
      <c r="I97" s="160"/>
      <c r="J97" s="160"/>
      <c r="L97" s="160" t="s">
        <v>146</v>
      </c>
      <c r="M97" s="160"/>
      <c r="N97" s="160"/>
      <c r="O97" s="160"/>
      <c r="P97" s="160"/>
      <c r="Q97" s="160"/>
      <c r="S97" s="161" t="s">
        <v>147</v>
      </c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H97" s="162" t="s">
        <v>136</v>
      </c>
      <c r="AI97" s="162"/>
      <c r="AJ97" s="162"/>
      <c r="AK97" s="162"/>
      <c r="AL97" s="162"/>
      <c r="AN97" s="163">
        <v>2000</v>
      </c>
      <c r="AO97" s="163"/>
      <c r="AP97" s="163"/>
      <c r="AQ97" s="163"/>
      <c r="AR97" s="163"/>
      <c r="AS97" s="163"/>
      <c r="AT97" s="163">
        <f t="shared" si="1"/>
        <v>2000</v>
      </c>
      <c r="AU97" s="164"/>
      <c r="AV97" s="164"/>
      <c r="AW97" s="164"/>
      <c r="AX97" s="164"/>
      <c r="BA97" s="163">
        <v>1448</v>
      </c>
      <c r="BB97" s="163"/>
      <c r="BC97" s="163"/>
      <c r="BD97" s="163"/>
      <c r="BE97" s="163"/>
      <c r="BF97" s="163"/>
      <c r="BG97" s="163"/>
      <c r="BH97" s="163"/>
      <c r="BJ97" s="163">
        <v>0</v>
      </c>
      <c r="BK97" s="163"/>
      <c r="BL97" s="163"/>
      <c r="BM97" s="163"/>
      <c r="BN97" s="163"/>
    </row>
    <row r="98" spans="1:76" ht="13.5" customHeight="1" x14ac:dyDescent="0.3">
      <c r="C98" s="160"/>
      <c r="D98" s="160"/>
      <c r="E98" s="160"/>
      <c r="F98" s="160"/>
      <c r="G98" s="160"/>
      <c r="H98" s="160"/>
      <c r="I98" s="160"/>
      <c r="J98" s="160"/>
      <c r="L98" s="160" t="s">
        <v>154</v>
      </c>
      <c r="M98" s="160"/>
      <c r="N98" s="160"/>
      <c r="O98" s="160"/>
      <c r="P98" s="160"/>
      <c r="Q98" s="160"/>
      <c r="S98" s="161" t="s">
        <v>19</v>
      </c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H98" s="162" t="s">
        <v>136</v>
      </c>
      <c r="AI98" s="162"/>
      <c r="AJ98" s="162"/>
      <c r="AK98" s="162"/>
      <c r="AL98" s="162"/>
      <c r="AN98" s="163">
        <v>2000</v>
      </c>
      <c r="AO98" s="163"/>
      <c r="AP98" s="163"/>
      <c r="AQ98" s="163"/>
      <c r="AR98" s="163"/>
      <c r="AS98" s="163"/>
      <c r="AT98" s="163">
        <f t="shared" si="1"/>
        <v>2000</v>
      </c>
      <c r="AU98" s="164"/>
      <c r="AV98" s="164"/>
      <c r="AW98" s="164"/>
      <c r="AX98" s="164"/>
      <c r="BA98" s="163">
        <v>1448</v>
      </c>
      <c r="BB98" s="163"/>
      <c r="BC98" s="163"/>
      <c r="BD98" s="163"/>
      <c r="BE98" s="163"/>
      <c r="BF98" s="163"/>
      <c r="BG98" s="163"/>
      <c r="BH98" s="163"/>
      <c r="BJ98" s="163">
        <v>0</v>
      </c>
      <c r="BK98" s="163"/>
      <c r="BL98" s="163"/>
      <c r="BM98" s="163"/>
      <c r="BN98" s="163"/>
    </row>
    <row r="99" spans="1:76" ht="13.5" customHeight="1" x14ac:dyDescent="0.3">
      <c r="C99" s="160"/>
      <c r="D99" s="160"/>
      <c r="E99" s="160"/>
      <c r="F99" s="160"/>
      <c r="G99" s="160"/>
      <c r="H99" s="160"/>
      <c r="I99" s="160"/>
      <c r="J99" s="160"/>
      <c r="L99" s="160">
        <v>3227</v>
      </c>
      <c r="M99" s="160"/>
      <c r="N99" s="160"/>
      <c r="O99" s="160"/>
      <c r="P99" s="160"/>
      <c r="Q99" s="160"/>
      <c r="S99" s="113" t="s">
        <v>201</v>
      </c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H99" s="162" t="s">
        <v>136</v>
      </c>
      <c r="AI99" s="162"/>
      <c r="AJ99" s="162"/>
      <c r="AK99" s="162"/>
      <c r="AL99" s="162"/>
      <c r="AN99" s="163">
        <v>0</v>
      </c>
      <c r="AO99" s="163"/>
      <c r="AP99" s="163"/>
      <c r="AQ99" s="163"/>
      <c r="AR99" s="163"/>
      <c r="AS99" s="163"/>
      <c r="AT99" s="163">
        <f>AN99</f>
        <v>0</v>
      </c>
      <c r="AU99" s="164"/>
      <c r="AV99" s="164"/>
      <c r="AW99" s="164"/>
      <c r="AX99" s="164"/>
      <c r="BA99" s="163">
        <v>1448</v>
      </c>
      <c r="BB99" s="163"/>
      <c r="BC99" s="163"/>
      <c r="BD99" s="163"/>
      <c r="BE99" s="163"/>
      <c r="BF99" s="163"/>
      <c r="BG99" s="163"/>
      <c r="BH99" s="163"/>
      <c r="BJ99" s="163">
        <v>0</v>
      </c>
      <c r="BK99" s="163"/>
      <c r="BL99" s="163"/>
      <c r="BM99" s="163"/>
      <c r="BN99" s="163"/>
    </row>
    <row r="100" spans="1:76" ht="14.25" customHeight="1" x14ac:dyDescent="0.3">
      <c r="A100" s="147"/>
      <c r="B100" s="153" t="s">
        <v>202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47"/>
      <c r="AN100" s="149">
        <v>5000</v>
      </c>
      <c r="AO100" s="149"/>
      <c r="AP100" s="149"/>
      <c r="AQ100" s="149"/>
      <c r="AR100" s="149"/>
      <c r="AS100" s="149"/>
      <c r="AT100" s="149">
        <f t="shared" si="1"/>
        <v>5000</v>
      </c>
      <c r="AU100" s="149"/>
      <c r="AV100" s="149"/>
      <c r="AW100" s="149"/>
      <c r="AX100" s="149"/>
      <c r="AY100" s="147"/>
      <c r="AZ100" s="147"/>
      <c r="BA100" s="149">
        <v>4974</v>
      </c>
      <c r="BB100" s="149"/>
      <c r="BC100" s="149"/>
      <c r="BD100" s="149"/>
      <c r="BE100" s="149"/>
      <c r="BF100" s="149"/>
      <c r="BG100" s="149"/>
      <c r="BH100" s="149"/>
      <c r="BI100" s="147"/>
      <c r="BJ100" s="149">
        <f>(BA100/AT100)*100</f>
        <v>99.48</v>
      </c>
      <c r="BK100" s="149"/>
      <c r="BL100" s="149"/>
      <c r="BM100" s="149"/>
      <c r="BN100" s="149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</row>
    <row r="101" spans="1:76" ht="13.2" x14ac:dyDescent="0.3">
      <c r="A101" s="102"/>
      <c r="B101" s="154" t="s">
        <v>129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02"/>
      <c r="AN101" s="155">
        <v>5000</v>
      </c>
      <c r="AO101" s="155"/>
      <c r="AP101" s="155"/>
      <c r="AQ101" s="155"/>
      <c r="AR101" s="155"/>
      <c r="AS101" s="155"/>
      <c r="AT101" s="155">
        <f t="shared" si="1"/>
        <v>5000</v>
      </c>
      <c r="AU101" s="155"/>
      <c r="AV101" s="155"/>
      <c r="AW101" s="155"/>
      <c r="AX101" s="155"/>
      <c r="AY101" s="102"/>
      <c r="AZ101" s="102"/>
      <c r="BA101" s="155">
        <v>4974</v>
      </c>
      <c r="BB101" s="155"/>
      <c r="BC101" s="155"/>
      <c r="BD101" s="155"/>
      <c r="BE101" s="155"/>
      <c r="BF101" s="155"/>
      <c r="BG101" s="155"/>
      <c r="BH101" s="155"/>
      <c r="BI101" s="102"/>
      <c r="BJ101" s="155">
        <f>(BA101/AT101)*100</f>
        <v>99.48</v>
      </c>
      <c r="BK101" s="155"/>
      <c r="BL101" s="155"/>
      <c r="BM101" s="155"/>
      <c r="BN101" s="155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</row>
    <row r="102" spans="1:76" ht="0.75" customHeight="1" x14ac:dyDescent="0.3">
      <c r="A102" s="102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02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02"/>
      <c r="AZ102" s="102"/>
      <c r="BA102" s="156"/>
      <c r="BB102" s="156"/>
      <c r="BC102" s="156"/>
      <c r="BD102" s="156"/>
      <c r="BE102" s="156"/>
      <c r="BF102" s="156"/>
      <c r="BG102" s="156"/>
      <c r="BH102" s="156"/>
      <c r="BI102" s="102"/>
      <c r="BJ102" s="102" t="e">
        <f>(BA102/AT102)*100</f>
        <v>#DIV/0!</v>
      </c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</row>
    <row r="103" spans="1:76" ht="13.5" customHeight="1" x14ac:dyDescent="0.3">
      <c r="A103" s="102"/>
      <c r="B103" s="102"/>
      <c r="C103" s="157"/>
      <c r="D103" s="157"/>
      <c r="E103" s="157"/>
      <c r="F103" s="157"/>
      <c r="G103" s="157"/>
      <c r="H103" s="157"/>
      <c r="I103" s="157"/>
      <c r="J103" s="157"/>
      <c r="K103" s="102"/>
      <c r="L103" s="157" t="s">
        <v>134</v>
      </c>
      <c r="M103" s="157"/>
      <c r="N103" s="157"/>
      <c r="O103" s="157"/>
      <c r="P103" s="157"/>
      <c r="Q103" s="157"/>
      <c r="R103" s="102"/>
      <c r="S103" s="154" t="s">
        <v>135</v>
      </c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02"/>
      <c r="AG103" s="102"/>
      <c r="AH103" s="158" t="s">
        <v>136</v>
      </c>
      <c r="AI103" s="158"/>
      <c r="AJ103" s="158"/>
      <c r="AK103" s="158"/>
      <c r="AL103" s="158"/>
      <c r="AM103" s="102"/>
      <c r="AN103" s="155">
        <v>5000</v>
      </c>
      <c r="AO103" s="155"/>
      <c r="AP103" s="155"/>
      <c r="AQ103" s="155"/>
      <c r="AR103" s="155"/>
      <c r="AS103" s="155"/>
      <c r="AT103" s="155">
        <f t="shared" si="1"/>
        <v>5000</v>
      </c>
      <c r="AU103" s="159"/>
      <c r="AV103" s="159"/>
      <c r="AW103" s="159"/>
      <c r="AX103" s="159"/>
      <c r="AY103" s="102"/>
      <c r="AZ103" s="102"/>
      <c r="BA103" s="155">
        <v>4974</v>
      </c>
      <c r="BB103" s="155"/>
      <c r="BC103" s="155"/>
      <c r="BD103" s="155"/>
      <c r="BE103" s="155"/>
      <c r="BF103" s="155"/>
      <c r="BG103" s="155"/>
      <c r="BH103" s="155"/>
      <c r="BI103" s="102"/>
      <c r="BJ103" s="155">
        <f>(BA103/AT103)*100</f>
        <v>99.48</v>
      </c>
      <c r="BK103" s="155"/>
      <c r="BL103" s="155"/>
      <c r="BM103" s="155"/>
      <c r="BN103" s="155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</row>
    <row r="104" spans="1:76" ht="13.5" customHeight="1" x14ac:dyDescent="0.3">
      <c r="C104" s="160"/>
      <c r="D104" s="160"/>
      <c r="E104" s="160"/>
      <c r="F104" s="160"/>
      <c r="G104" s="160"/>
      <c r="H104" s="160"/>
      <c r="I104" s="160"/>
      <c r="J104" s="160"/>
      <c r="L104" s="160" t="s">
        <v>146</v>
      </c>
      <c r="M104" s="160"/>
      <c r="N104" s="160"/>
      <c r="O104" s="160"/>
      <c r="P104" s="160"/>
      <c r="Q104" s="160"/>
      <c r="S104" s="161" t="s">
        <v>147</v>
      </c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H104" s="162" t="s">
        <v>136</v>
      </c>
      <c r="AI104" s="162"/>
      <c r="AJ104" s="162"/>
      <c r="AK104" s="162"/>
      <c r="AL104" s="162"/>
      <c r="AN104" s="163">
        <v>5000</v>
      </c>
      <c r="AO104" s="163"/>
      <c r="AP104" s="163"/>
      <c r="AQ104" s="163"/>
      <c r="AR104" s="163"/>
      <c r="AS104" s="163"/>
      <c r="AT104" s="163">
        <f t="shared" si="1"/>
        <v>5000</v>
      </c>
      <c r="AU104" s="164"/>
      <c r="AV104" s="164"/>
      <c r="AW104" s="164"/>
      <c r="AX104" s="164"/>
      <c r="BA104" s="163">
        <v>4974</v>
      </c>
      <c r="BB104" s="163"/>
      <c r="BC104" s="163"/>
      <c r="BD104" s="163"/>
      <c r="BE104" s="163"/>
      <c r="BF104" s="163"/>
      <c r="BG104" s="163"/>
      <c r="BH104" s="163"/>
      <c r="BJ104" s="163">
        <v>0</v>
      </c>
      <c r="BK104" s="163"/>
      <c r="BL104" s="163"/>
      <c r="BM104" s="163"/>
      <c r="BN104" s="163"/>
    </row>
    <row r="105" spans="1:76" ht="13.5" customHeight="1" x14ac:dyDescent="0.3">
      <c r="C105" s="160"/>
      <c r="D105" s="160"/>
      <c r="E105" s="160"/>
      <c r="F105" s="160"/>
      <c r="G105" s="160"/>
      <c r="H105" s="160"/>
      <c r="I105" s="160"/>
      <c r="J105" s="160"/>
      <c r="L105" s="160" t="s">
        <v>157</v>
      </c>
      <c r="M105" s="160"/>
      <c r="N105" s="160"/>
      <c r="O105" s="160"/>
      <c r="P105" s="160"/>
      <c r="Q105" s="160"/>
      <c r="S105" s="161" t="s">
        <v>20</v>
      </c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H105" s="162" t="s">
        <v>136</v>
      </c>
      <c r="AI105" s="162"/>
      <c r="AJ105" s="162"/>
      <c r="AK105" s="162"/>
      <c r="AL105" s="162"/>
      <c r="AN105" s="163">
        <v>5000</v>
      </c>
      <c r="AO105" s="163"/>
      <c r="AP105" s="163"/>
      <c r="AQ105" s="163"/>
      <c r="AR105" s="163"/>
      <c r="AS105" s="163"/>
      <c r="AT105" s="163">
        <f t="shared" si="1"/>
        <v>5000</v>
      </c>
      <c r="AU105" s="164"/>
      <c r="AV105" s="164"/>
      <c r="AW105" s="164"/>
      <c r="AX105" s="164"/>
      <c r="BA105" s="163">
        <v>4974</v>
      </c>
      <c r="BB105" s="163"/>
      <c r="BC105" s="163"/>
      <c r="BD105" s="163"/>
      <c r="BE105" s="163"/>
      <c r="BF105" s="163"/>
      <c r="BG105" s="163"/>
      <c r="BH105" s="163"/>
      <c r="BJ105" s="163">
        <v>0</v>
      </c>
      <c r="BK105" s="163"/>
      <c r="BL105" s="163"/>
      <c r="BM105" s="163"/>
      <c r="BN105" s="163"/>
    </row>
    <row r="106" spans="1:76" ht="13.5" customHeight="1" x14ac:dyDescent="0.3">
      <c r="C106" s="160"/>
      <c r="D106" s="160"/>
      <c r="E106" s="160"/>
      <c r="F106" s="160"/>
      <c r="G106" s="160"/>
      <c r="H106" s="160"/>
      <c r="I106" s="160"/>
      <c r="J106" s="160"/>
      <c r="L106" s="160">
        <v>3231</v>
      </c>
      <c r="M106" s="160"/>
      <c r="N106" s="160"/>
      <c r="O106" s="160"/>
      <c r="P106" s="160"/>
      <c r="Q106" s="160"/>
      <c r="S106" s="113" t="s">
        <v>162</v>
      </c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H106" s="162" t="s">
        <v>136</v>
      </c>
      <c r="AI106" s="162"/>
      <c r="AJ106" s="162"/>
      <c r="AK106" s="162"/>
      <c r="AL106" s="162"/>
      <c r="AN106" s="163">
        <v>0</v>
      </c>
      <c r="AO106" s="163"/>
      <c r="AP106" s="163"/>
      <c r="AQ106" s="163"/>
      <c r="AR106" s="163"/>
      <c r="AS106" s="163"/>
      <c r="AT106" s="163">
        <f>AN106</f>
        <v>0</v>
      </c>
      <c r="AU106" s="164"/>
      <c r="AV106" s="164"/>
      <c r="AW106" s="164"/>
      <c r="AX106" s="164"/>
      <c r="BA106" s="163">
        <v>4974</v>
      </c>
      <c r="BB106" s="163"/>
      <c r="BC106" s="163"/>
      <c r="BD106" s="163"/>
      <c r="BE106" s="163"/>
      <c r="BF106" s="163"/>
      <c r="BG106" s="163"/>
      <c r="BH106" s="163"/>
      <c r="BJ106" s="163">
        <v>0</v>
      </c>
      <c r="BK106" s="163"/>
      <c r="BL106" s="163"/>
      <c r="BM106" s="163"/>
      <c r="BN106" s="163"/>
    </row>
    <row r="107" spans="1:76" ht="14.25" customHeight="1" x14ac:dyDescent="0.3">
      <c r="A107" s="147"/>
      <c r="B107" s="153" t="s">
        <v>203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47"/>
      <c r="AN107" s="149">
        <v>10000</v>
      </c>
      <c r="AO107" s="149"/>
      <c r="AP107" s="149"/>
      <c r="AQ107" s="149"/>
      <c r="AR107" s="149"/>
      <c r="AS107" s="149"/>
      <c r="AT107" s="149">
        <f t="shared" si="1"/>
        <v>10000</v>
      </c>
      <c r="AU107" s="149"/>
      <c r="AV107" s="149"/>
      <c r="AW107" s="149"/>
      <c r="AX107" s="149"/>
      <c r="AY107" s="147"/>
      <c r="AZ107" s="147"/>
      <c r="BA107" s="149">
        <v>0</v>
      </c>
      <c r="BB107" s="149"/>
      <c r="BC107" s="149"/>
      <c r="BD107" s="149"/>
      <c r="BE107" s="149"/>
      <c r="BF107" s="149"/>
      <c r="BG107" s="149"/>
      <c r="BH107" s="149"/>
      <c r="BI107" s="147"/>
      <c r="BJ107" s="149">
        <v>0</v>
      </c>
      <c r="BK107" s="149"/>
      <c r="BL107" s="149"/>
      <c r="BM107" s="149"/>
      <c r="BN107" s="149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</row>
    <row r="108" spans="1:76" ht="13.2" x14ac:dyDescent="0.3">
      <c r="A108" s="102"/>
      <c r="B108" s="154" t="s">
        <v>128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02"/>
      <c r="AN108" s="155">
        <v>10000</v>
      </c>
      <c r="AO108" s="155"/>
      <c r="AP108" s="155"/>
      <c r="AQ108" s="155"/>
      <c r="AR108" s="155"/>
      <c r="AS108" s="155"/>
      <c r="AT108" s="155">
        <f t="shared" si="1"/>
        <v>10000</v>
      </c>
      <c r="AU108" s="155"/>
      <c r="AV108" s="155"/>
      <c r="AW108" s="155"/>
      <c r="AX108" s="155"/>
      <c r="AY108" s="102"/>
      <c r="AZ108" s="102"/>
      <c r="BA108" s="155">
        <v>0</v>
      </c>
      <c r="BB108" s="155"/>
      <c r="BC108" s="155"/>
      <c r="BD108" s="155"/>
      <c r="BE108" s="155"/>
      <c r="BF108" s="155"/>
      <c r="BG108" s="155"/>
      <c r="BH108" s="155"/>
      <c r="BI108" s="102"/>
      <c r="BJ108" s="155">
        <v>0</v>
      </c>
      <c r="BK108" s="155"/>
      <c r="BL108" s="155"/>
      <c r="BM108" s="155"/>
      <c r="BN108" s="155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</row>
    <row r="109" spans="1:76" ht="0.75" customHeight="1" x14ac:dyDescent="0.3">
      <c r="A109" s="102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02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02"/>
      <c r="AZ109" s="102"/>
      <c r="BA109" s="156"/>
      <c r="BB109" s="156"/>
      <c r="BC109" s="156"/>
      <c r="BD109" s="156"/>
      <c r="BE109" s="156"/>
      <c r="BF109" s="156"/>
      <c r="BG109" s="156"/>
      <c r="BH109" s="156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</row>
    <row r="110" spans="1:76" ht="13.5" customHeight="1" x14ac:dyDescent="0.3">
      <c r="A110" s="102"/>
      <c r="B110" s="102"/>
      <c r="C110" s="157"/>
      <c r="D110" s="157"/>
      <c r="E110" s="157"/>
      <c r="F110" s="157"/>
      <c r="G110" s="157"/>
      <c r="H110" s="157"/>
      <c r="I110" s="157"/>
      <c r="J110" s="157"/>
      <c r="K110" s="102"/>
      <c r="L110" s="157" t="s">
        <v>134</v>
      </c>
      <c r="M110" s="157"/>
      <c r="N110" s="157"/>
      <c r="O110" s="157"/>
      <c r="P110" s="157"/>
      <c r="Q110" s="157"/>
      <c r="R110" s="102"/>
      <c r="S110" s="154" t="s">
        <v>135</v>
      </c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02"/>
      <c r="AG110" s="102"/>
      <c r="AH110" s="158" t="s">
        <v>136</v>
      </c>
      <c r="AI110" s="158"/>
      <c r="AJ110" s="158"/>
      <c r="AK110" s="158"/>
      <c r="AL110" s="158"/>
      <c r="AM110" s="102"/>
      <c r="AN110" s="155">
        <v>10000</v>
      </c>
      <c r="AO110" s="155"/>
      <c r="AP110" s="155"/>
      <c r="AQ110" s="155"/>
      <c r="AR110" s="155"/>
      <c r="AS110" s="155"/>
      <c r="AT110" s="155">
        <f t="shared" si="1"/>
        <v>10000</v>
      </c>
      <c r="AU110" s="159"/>
      <c r="AV110" s="159"/>
      <c r="AW110" s="159"/>
      <c r="AX110" s="159"/>
      <c r="AY110" s="102"/>
      <c r="AZ110" s="102"/>
      <c r="BA110" s="155">
        <v>0</v>
      </c>
      <c r="BB110" s="155"/>
      <c r="BC110" s="155"/>
      <c r="BD110" s="155"/>
      <c r="BE110" s="155"/>
      <c r="BF110" s="155"/>
      <c r="BG110" s="155"/>
      <c r="BH110" s="155"/>
      <c r="BI110" s="102"/>
      <c r="BJ110" s="155">
        <v>0</v>
      </c>
      <c r="BK110" s="155"/>
      <c r="BL110" s="155"/>
      <c r="BM110" s="155"/>
      <c r="BN110" s="155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</row>
    <row r="111" spans="1:76" ht="13.5" customHeight="1" x14ac:dyDescent="0.3">
      <c r="C111" s="160"/>
      <c r="D111" s="160"/>
      <c r="E111" s="160"/>
      <c r="F111" s="160"/>
      <c r="G111" s="160"/>
      <c r="H111" s="160"/>
      <c r="I111" s="160"/>
      <c r="J111" s="160"/>
      <c r="L111" s="160" t="s">
        <v>146</v>
      </c>
      <c r="M111" s="160"/>
      <c r="N111" s="160"/>
      <c r="O111" s="160"/>
      <c r="P111" s="160"/>
      <c r="Q111" s="160"/>
      <c r="S111" s="161" t="s">
        <v>147</v>
      </c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H111" s="162" t="s">
        <v>136</v>
      </c>
      <c r="AI111" s="162"/>
      <c r="AJ111" s="162"/>
      <c r="AK111" s="162"/>
      <c r="AL111" s="162"/>
      <c r="AN111" s="163">
        <v>10000</v>
      </c>
      <c r="AO111" s="163"/>
      <c r="AP111" s="163"/>
      <c r="AQ111" s="163"/>
      <c r="AR111" s="163"/>
      <c r="AS111" s="163"/>
      <c r="AT111" s="163">
        <f t="shared" si="1"/>
        <v>10000</v>
      </c>
      <c r="AU111" s="164"/>
      <c r="AV111" s="164"/>
      <c r="AW111" s="164"/>
      <c r="AX111" s="164"/>
      <c r="BA111" s="163">
        <v>0</v>
      </c>
      <c r="BB111" s="163"/>
      <c r="BC111" s="163"/>
      <c r="BD111" s="163"/>
      <c r="BE111" s="163"/>
      <c r="BF111" s="163"/>
      <c r="BG111" s="163"/>
      <c r="BH111" s="163"/>
      <c r="BJ111" s="163">
        <v>0</v>
      </c>
      <c r="BK111" s="163"/>
      <c r="BL111" s="163"/>
      <c r="BM111" s="163"/>
      <c r="BN111" s="163"/>
    </row>
    <row r="112" spans="1:76" ht="13.2" x14ac:dyDescent="0.3">
      <c r="C112" s="160"/>
      <c r="D112" s="160"/>
      <c r="E112" s="160"/>
      <c r="F112" s="160"/>
      <c r="G112" s="160"/>
      <c r="H112" s="160"/>
      <c r="I112" s="160"/>
      <c r="J112" s="160"/>
      <c r="L112" s="160" t="s">
        <v>157</v>
      </c>
      <c r="M112" s="160"/>
      <c r="N112" s="160"/>
      <c r="O112" s="160"/>
      <c r="P112" s="160"/>
      <c r="Q112" s="160"/>
      <c r="S112" s="161" t="s">
        <v>20</v>
      </c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H112" s="162" t="s">
        <v>136</v>
      </c>
      <c r="AI112" s="162"/>
      <c r="AJ112" s="162"/>
      <c r="AK112" s="162"/>
      <c r="AL112" s="162"/>
      <c r="AN112" s="163">
        <v>10000</v>
      </c>
      <c r="AO112" s="163"/>
      <c r="AP112" s="163"/>
      <c r="AQ112" s="163"/>
      <c r="AR112" s="163"/>
      <c r="AS112" s="163"/>
      <c r="AT112" s="163">
        <f t="shared" si="1"/>
        <v>10000</v>
      </c>
      <c r="AU112" s="164"/>
      <c r="AV112" s="164"/>
      <c r="AW112" s="164"/>
      <c r="AX112" s="164"/>
      <c r="BA112" s="163">
        <v>0</v>
      </c>
      <c r="BB112" s="163"/>
      <c r="BC112" s="163"/>
      <c r="BD112" s="163"/>
      <c r="BE112" s="163"/>
      <c r="BF112" s="163"/>
      <c r="BG112" s="163"/>
      <c r="BH112" s="163"/>
      <c r="BJ112" s="163">
        <v>0</v>
      </c>
      <c r="BK112" s="163"/>
      <c r="BL112" s="163"/>
      <c r="BM112" s="163"/>
      <c r="BN112" s="163"/>
    </row>
    <row r="113" spans="1:76" ht="13.2" x14ac:dyDescent="0.3">
      <c r="C113" s="160"/>
      <c r="D113" s="160"/>
      <c r="E113" s="160"/>
      <c r="F113" s="160"/>
      <c r="G113" s="160"/>
      <c r="H113" s="160"/>
      <c r="I113" s="160"/>
      <c r="J113" s="160"/>
      <c r="L113" s="160">
        <v>3232</v>
      </c>
      <c r="M113" s="160"/>
      <c r="N113" s="160"/>
      <c r="O113" s="160"/>
      <c r="P113" s="160"/>
      <c r="Q113" s="160"/>
      <c r="S113" s="113" t="s">
        <v>102</v>
      </c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H113" s="162" t="s">
        <v>136</v>
      </c>
      <c r="AI113" s="162"/>
      <c r="AJ113" s="162"/>
      <c r="AK113" s="162"/>
      <c r="AL113" s="162"/>
      <c r="AN113" s="163">
        <v>0</v>
      </c>
      <c r="AO113" s="163"/>
      <c r="AP113" s="163"/>
      <c r="AQ113" s="163"/>
      <c r="AR113" s="163"/>
      <c r="AS113" s="163"/>
      <c r="AT113" s="163">
        <f>AN113</f>
        <v>0</v>
      </c>
      <c r="AU113" s="164"/>
      <c r="AV113" s="164"/>
      <c r="AW113" s="164"/>
      <c r="AX113" s="164"/>
      <c r="BA113" s="163">
        <v>0</v>
      </c>
      <c r="BB113" s="163"/>
      <c r="BC113" s="163"/>
      <c r="BD113" s="163"/>
      <c r="BE113" s="163"/>
      <c r="BF113" s="163"/>
      <c r="BG113" s="163"/>
      <c r="BH113" s="163"/>
      <c r="BJ113" s="163">
        <v>0</v>
      </c>
      <c r="BK113" s="163"/>
      <c r="BL113" s="163"/>
      <c r="BM113" s="163"/>
      <c r="BN113" s="163"/>
    </row>
    <row r="114" spans="1:76" ht="5.25" customHeight="1" x14ac:dyDescent="0.3">
      <c r="A114" s="147"/>
      <c r="B114" s="153" t="s">
        <v>204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47"/>
      <c r="AN114" s="149">
        <v>1000</v>
      </c>
      <c r="AO114" s="149"/>
      <c r="AP114" s="149"/>
      <c r="AQ114" s="149"/>
      <c r="AR114" s="149"/>
      <c r="AS114" s="149"/>
      <c r="AT114" s="149">
        <f t="shared" si="1"/>
        <v>1000</v>
      </c>
      <c r="AU114" s="149"/>
      <c r="AV114" s="149"/>
      <c r="AW114" s="149"/>
      <c r="AX114" s="149"/>
      <c r="AY114" s="147"/>
      <c r="AZ114" s="147"/>
      <c r="BA114" s="149">
        <v>0</v>
      </c>
      <c r="BB114" s="149"/>
      <c r="BC114" s="149"/>
      <c r="BD114" s="149"/>
      <c r="BE114" s="149"/>
      <c r="BF114" s="149"/>
      <c r="BG114" s="149"/>
      <c r="BH114" s="149"/>
      <c r="BI114" s="147"/>
      <c r="BJ114" s="149">
        <v>0</v>
      </c>
      <c r="BK114" s="149"/>
      <c r="BL114" s="149"/>
      <c r="BM114" s="149"/>
      <c r="BN114" s="149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</row>
    <row r="115" spans="1:76" ht="9" customHeight="1" x14ac:dyDescent="0.3">
      <c r="A115" s="147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47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7"/>
      <c r="AZ115" s="147"/>
      <c r="BA115" s="149"/>
      <c r="BB115" s="149"/>
      <c r="BC115" s="149"/>
      <c r="BD115" s="149"/>
      <c r="BE115" s="149"/>
      <c r="BF115" s="149"/>
      <c r="BG115" s="149"/>
      <c r="BH115" s="149"/>
      <c r="BI115" s="147"/>
      <c r="BJ115" s="149"/>
      <c r="BK115" s="149"/>
      <c r="BL115" s="149"/>
      <c r="BM115" s="149"/>
      <c r="BN115" s="149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</row>
    <row r="116" spans="1:76" ht="13.2" x14ac:dyDescent="0.3">
      <c r="A116" s="102"/>
      <c r="B116" s="154" t="s">
        <v>129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02"/>
      <c r="AN116" s="155">
        <v>1000</v>
      </c>
      <c r="AO116" s="155"/>
      <c r="AP116" s="155"/>
      <c r="AQ116" s="155"/>
      <c r="AR116" s="155"/>
      <c r="AS116" s="155"/>
      <c r="AT116" s="155">
        <f t="shared" si="1"/>
        <v>1000</v>
      </c>
      <c r="AU116" s="155"/>
      <c r="AV116" s="155"/>
      <c r="AW116" s="155"/>
      <c r="AX116" s="155"/>
      <c r="AY116" s="102"/>
      <c r="AZ116" s="102"/>
      <c r="BA116" s="155">
        <v>0</v>
      </c>
      <c r="BB116" s="155"/>
      <c r="BC116" s="155"/>
      <c r="BD116" s="155"/>
      <c r="BE116" s="155"/>
      <c r="BF116" s="155"/>
      <c r="BG116" s="155"/>
      <c r="BH116" s="155"/>
      <c r="BI116" s="102"/>
      <c r="BJ116" s="155">
        <v>0</v>
      </c>
      <c r="BK116" s="155"/>
      <c r="BL116" s="155"/>
      <c r="BM116" s="155"/>
      <c r="BN116" s="155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</row>
    <row r="117" spans="1:76" ht="0.75" customHeight="1" x14ac:dyDescent="0.3">
      <c r="A117" s="102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02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02"/>
      <c r="AZ117" s="102"/>
      <c r="BA117" s="156"/>
      <c r="BB117" s="156"/>
      <c r="BC117" s="156"/>
      <c r="BD117" s="156"/>
      <c r="BE117" s="156"/>
      <c r="BF117" s="156"/>
      <c r="BG117" s="156"/>
      <c r="BH117" s="156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</row>
    <row r="118" spans="1:76" ht="13.5" customHeight="1" x14ac:dyDescent="0.3">
      <c r="A118" s="102"/>
      <c r="B118" s="102"/>
      <c r="C118" s="157"/>
      <c r="D118" s="157"/>
      <c r="E118" s="157"/>
      <c r="F118" s="157"/>
      <c r="G118" s="157"/>
      <c r="H118" s="157"/>
      <c r="I118" s="157"/>
      <c r="J118" s="157"/>
      <c r="K118" s="102"/>
      <c r="L118" s="157" t="s">
        <v>134</v>
      </c>
      <c r="M118" s="157"/>
      <c r="N118" s="157"/>
      <c r="O118" s="157"/>
      <c r="P118" s="157"/>
      <c r="Q118" s="157"/>
      <c r="R118" s="102"/>
      <c r="S118" s="154" t="s">
        <v>135</v>
      </c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02"/>
      <c r="AG118" s="102"/>
      <c r="AH118" s="158" t="s">
        <v>136</v>
      </c>
      <c r="AI118" s="158"/>
      <c r="AJ118" s="158"/>
      <c r="AK118" s="158"/>
      <c r="AL118" s="158"/>
      <c r="AM118" s="102"/>
      <c r="AN118" s="155">
        <v>1000</v>
      </c>
      <c r="AO118" s="155"/>
      <c r="AP118" s="155"/>
      <c r="AQ118" s="155"/>
      <c r="AR118" s="155"/>
      <c r="AS118" s="155"/>
      <c r="AT118" s="155">
        <f t="shared" si="1"/>
        <v>1000</v>
      </c>
      <c r="AU118" s="159"/>
      <c r="AV118" s="159"/>
      <c r="AW118" s="159"/>
      <c r="AX118" s="159"/>
      <c r="AY118" s="102"/>
      <c r="AZ118" s="102"/>
      <c r="BA118" s="155">
        <v>0</v>
      </c>
      <c r="BB118" s="155"/>
      <c r="BC118" s="155"/>
      <c r="BD118" s="155"/>
      <c r="BE118" s="155"/>
      <c r="BF118" s="155"/>
      <c r="BG118" s="155"/>
      <c r="BH118" s="155"/>
      <c r="BI118" s="102"/>
      <c r="BJ118" s="155">
        <v>0</v>
      </c>
      <c r="BK118" s="155"/>
      <c r="BL118" s="155"/>
      <c r="BM118" s="155"/>
      <c r="BN118" s="155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</row>
    <row r="119" spans="1:76" ht="13.5" customHeight="1" x14ac:dyDescent="0.3">
      <c r="C119" s="160"/>
      <c r="D119" s="160"/>
      <c r="E119" s="160"/>
      <c r="F119" s="160"/>
      <c r="G119" s="160"/>
      <c r="H119" s="160"/>
      <c r="I119" s="160"/>
      <c r="J119" s="160"/>
      <c r="L119" s="160" t="s">
        <v>146</v>
      </c>
      <c r="M119" s="160"/>
      <c r="N119" s="160"/>
      <c r="O119" s="160"/>
      <c r="P119" s="160"/>
      <c r="Q119" s="160"/>
      <c r="S119" s="161" t="s">
        <v>147</v>
      </c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H119" s="162" t="s">
        <v>136</v>
      </c>
      <c r="AI119" s="162"/>
      <c r="AJ119" s="162"/>
      <c r="AK119" s="162"/>
      <c r="AL119" s="162"/>
      <c r="AN119" s="163">
        <v>1000</v>
      </c>
      <c r="AO119" s="163"/>
      <c r="AP119" s="163"/>
      <c r="AQ119" s="163"/>
      <c r="AR119" s="163"/>
      <c r="AS119" s="163"/>
      <c r="AT119" s="163">
        <f t="shared" si="1"/>
        <v>1000</v>
      </c>
      <c r="AU119" s="164"/>
      <c r="AV119" s="164"/>
      <c r="AW119" s="164"/>
      <c r="AX119" s="164"/>
      <c r="BA119" s="163">
        <v>0</v>
      </c>
      <c r="BB119" s="163"/>
      <c r="BC119" s="163"/>
      <c r="BD119" s="163"/>
      <c r="BE119" s="163"/>
      <c r="BF119" s="163"/>
      <c r="BG119" s="163"/>
      <c r="BH119" s="163"/>
      <c r="BJ119" s="163">
        <v>0</v>
      </c>
      <c r="BK119" s="163"/>
      <c r="BL119" s="163"/>
      <c r="BM119" s="163"/>
      <c r="BN119" s="163"/>
    </row>
    <row r="120" spans="1:76" ht="13.5" customHeight="1" x14ac:dyDescent="0.3">
      <c r="C120" s="160"/>
      <c r="D120" s="160"/>
      <c r="E120" s="160"/>
      <c r="F120" s="160"/>
      <c r="G120" s="160"/>
      <c r="H120" s="160"/>
      <c r="I120" s="160"/>
      <c r="J120" s="160"/>
      <c r="L120" s="160" t="s">
        <v>157</v>
      </c>
      <c r="M120" s="160"/>
      <c r="N120" s="160"/>
      <c r="O120" s="160"/>
      <c r="P120" s="160"/>
      <c r="Q120" s="160"/>
      <c r="S120" s="161" t="s">
        <v>20</v>
      </c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H120" s="162" t="s">
        <v>136</v>
      </c>
      <c r="AI120" s="162"/>
      <c r="AJ120" s="162"/>
      <c r="AK120" s="162"/>
      <c r="AL120" s="162"/>
      <c r="AN120" s="163">
        <v>1000</v>
      </c>
      <c r="AO120" s="163"/>
      <c r="AP120" s="163"/>
      <c r="AQ120" s="163"/>
      <c r="AR120" s="163"/>
      <c r="AS120" s="163"/>
      <c r="AT120" s="163">
        <f t="shared" si="1"/>
        <v>1000</v>
      </c>
      <c r="AU120" s="164"/>
      <c r="AV120" s="164"/>
      <c r="AW120" s="164"/>
      <c r="AX120" s="164"/>
      <c r="BA120" s="163">
        <v>0</v>
      </c>
      <c r="BB120" s="163"/>
      <c r="BC120" s="163"/>
      <c r="BD120" s="163"/>
      <c r="BE120" s="163"/>
      <c r="BF120" s="163"/>
      <c r="BG120" s="163"/>
      <c r="BH120" s="163"/>
      <c r="BJ120" s="163">
        <v>0</v>
      </c>
      <c r="BK120" s="163"/>
      <c r="BL120" s="163"/>
      <c r="BM120" s="163"/>
      <c r="BN120" s="163"/>
    </row>
    <row r="121" spans="1:76" ht="13.5" customHeight="1" x14ac:dyDescent="0.3">
      <c r="C121" s="160"/>
      <c r="D121" s="160"/>
      <c r="E121" s="160"/>
      <c r="F121" s="160"/>
      <c r="G121" s="160"/>
      <c r="H121" s="160"/>
      <c r="I121" s="160"/>
      <c r="J121" s="160"/>
      <c r="L121" s="160">
        <v>3233</v>
      </c>
      <c r="M121" s="160"/>
      <c r="N121" s="160"/>
      <c r="O121" s="160"/>
      <c r="P121" s="160"/>
      <c r="Q121" s="160"/>
      <c r="S121" s="113" t="s">
        <v>205</v>
      </c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H121" s="162" t="s">
        <v>136</v>
      </c>
      <c r="AI121" s="162"/>
      <c r="AJ121" s="162"/>
      <c r="AK121" s="162"/>
      <c r="AL121" s="162"/>
      <c r="AN121" s="163">
        <v>0</v>
      </c>
      <c r="AO121" s="163"/>
      <c r="AP121" s="163"/>
      <c r="AQ121" s="163"/>
      <c r="AR121" s="163"/>
      <c r="AS121" s="163"/>
      <c r="AT121" s="163">
        <f>AN121</f>
        <v>0</v>
      </c>
      <c r="AU121" s="164"/>
      <c r="AV121" s="164"/>
      <c r="AW121" s="164"/>
      <c r="AX121" s="164"/>
      <c r="BA121" s="163">
        <v>0</v>
      </c>
      <c r="BB121" s="163"/>
      <c r="BC121" s="163"/>
      <c r="BD121" s="163"/>
      <c r="BE121" s="163"/>
      <c r="BF121" s="163"/>
      <c r="BG121" s="163"/>
      <c r="BH121" s="163"/>
      <c r="BJ121" s="163">
        <v>0</v>
      </c>
      <c r="BK121" s="163"/>
      <c r="BL121" s="163"/>
      <c r="BM121" s="163"/>
      <c r="BN121" s="163"/>
    </row>
    <row r="122" spans="1:76" ht="14.25" customHeight="1" x14ac:dyDescent="0.3">
      <c r="A122" s="147"/>
      <c r="B122" s="153" t="s">
        <v>206</v>
      </c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47"/>
      <c r="AN122" s="149">
        <v>10000</v>
      </c>
      <c r="AO122" s="149"/>
      <c r="AP122" s="149"/>
      <c r="AQ122" s="149"/>
      <c r="AR122" s="149"/>
      <c r="AS122" s="149"/>
      <c r="AT122" s="149">
        <v>10000</v>
      </c>
      <c r="AU122" s="149"/>
      <c r="AV122" s="149"/>
      <c r="AW122" s="149"/>
      <c r="AX122" s="149"/>
      <c r="AY122" s="147"/>
      <c r="AZ122" s="147"/>
      <c r="BA122" s="149">
        <v>7257</v>
      </c>
      <c r="BB122" s="149"/>
      <c r="BC122" s="149"/>
      <c r="BD122" s="149"/>
      <c r="BE122" s="149"/>
      <c r="BF122" s="149"/>
      <c r="BG122" s="149"/>
      <c r="BH122" s="149"/>
      <c r="BI122" s="147"/>
      <c r="BJ122" s="149">
        <f>(BA122/AT122)*100</f>
        <v>72.570000000000007</v>
      </c>
      <c r="BK122" s="149"/>
      <c r="BL122" s="149"/>
      <c r="BM122" s="149"/>
      <c r="BN122" s="149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</row>
    <row r="123" spans="1:76" ht="13.2" x14ac:dyDescent="0.3">
      <c r="A123" s="102"/>
      <c r="B123" s="154" t="s">
        <v>129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02"/>
      <c r="AN123" s="155">
        <v>10000</v>
      </c>
      <c r="AO123" s="155"/>
      <c r="AP123" s="155"/>
      <c r="AQ123" s="155"/>
      <c r="AR123" s="155"/>
      <c r="AS123" s="155"/>
      <c r="AT123" s="155">
        <v>10000</v>
      </c>
      <c r="AU123" s="155"/>
      <c r="AV123" s="155"/>
      <c r="AW123" s="155"/>
      <c r="AX123" s="155"/>
      <c r="AY123" s="102"/>
      <c r="AZ123" s="102"/>
      <c r="BA123" s="155">
        <v>7257</v>
      </c>
      <c r="BB123" s="155"/>
      <c r="BC123" s="155"/>
      <c r="BD123" s="155"/>
      <c r="BE123" s="155"/>
      <c r="BF123" s="155"/>
      <c r="BG123" s="155"/>
      <c r="BH123" s="155"/>
      <c r="BI123" s="102"/>
      <c r="BJ123" s="155">
        <f>(BA123/AT123)*100</f>
        <v>72.570000000000007</v>
      </c>
      <c r="BK123" s="155"/>
      <c r="BL123" s="155"/>
      <c r="BM123" s="155"/>
      <c r="BN123" s="155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</row>
    <row r="124" spans="1:76" ht="0.75" customHeight="1" x14ac:dyDescent="0.3">
      <c r="A124" s="102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02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02"/>
      <c r="AZ124" s="102"/>
      <c r="BA124" s="156"/>
      <c r="BB124" s="156"/>
      <c r="BC124" s="156"/>
      <c r="BD124" s="156"/>
      <c r="BE124" s="156"/>
      <c r="BF124" s="156"/>
      <c r="BG124" s="156"/>
      <c r="BH124" s="156"/>
      <c r="BI124" s="102"/>
      <c r="BJ124" s="102" t="e">
        <f>(BA124/AT124)*100</f>
        <v>#DIV/0!</v>
      </c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</row>
    <row r="125" spans="1:76" ht="13.5" customHeight="1" x14ac:dyDescent="0.3">
      <c r="A125" s="102"/>
      <c r="B125" s="102"/>
      <c r="C125" s="157"/>
      <c r="D125" s="157"/>
      <c r="E125" s="157"/>
      <c r="F125" s="157"/>
      <c r="G125" s="157"/>
      <c r="H125" s="157"/>
      <c r="I125" s="157"/>
      <c r="J125" s="157"/>
      <c r="K125" s="102"/>
      <c r="L125" s="157" t="s">
        <v>134</v>
      </c>
      <c r="M125" s="157"/>
      <c r="N125" s="157"/>
      <c r="O125" s="157"/>
      <c r="P125" s="157"/>
      <c r="Q125" s="157"/>
      <c r="R125" s="102"/>
      <c r="S125" s="154" t="s">
        <v>135</v>
      </c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02"/>
      <c r="AG125" s="102"/>
      <c r="AH125" s="158" t="s">
        <v>136</v>
      </c>
      <c r="AI125" s="158"/>
      <c r="AJ125" s="158"/>
      <c r="AK125" s="158"/>
      <c r="AL125" s="158"/>
      <c r="AM125" s="102"/>
      <c r="AN125" s="155">
        <v>10000</v>
      </c>
      <c r="AO125" s="155"/>
      <c r="AP125" s="155"/>
      <c r="AQ125" s="155"/>
      <c r="AR125" s="155"/>
      <c r="AS125" s="155"/>
      <c r="AT125" s="155">
        <f t="shared" ref="AT125:AT168" si="2">AN125</f>
        <v>10000</v>
      </c>
      <c r="AU125" s="159"/>
      <c r="AV125" s="159"/>
      <c r="AW125" s="159"/>
      <c r="AX125" s="159"/>
      <c r="AY125" s="102"/>
      <c r="AZ125" s="102"/>
      <c r="BA125" s="155">
        <v>7257</v>
      </c>
      <c r="BB125" s="155"/>
      <c r="BC125" s="155"/>
      <c r="BD125" s="155"/>
      <c r="BE125" s="155"/>
      <c r="BF125" s="155"/>
      <c r="BG125" s="155"/>
      <c r="BH125" s="155"/>
      <c r="BI125" s="102"/>
      <c r="BJ125" s="155">
        <f>(BA125/AT125)*100</f>
        <v>72.570000000000007</v>
      </c>
      <c r="BK125" s="155"/>
      <c r="BL125" s="155"/>
      <c r="BM125" s="155"/>
      <c r="BN125" s="155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</row>
    <row r="126" spans="1:76" ht="13.5" customHeight="1" x14ac:dyDescent="0.3">
      <c r="C126" s="160"/>
      <c r="D126" s="160"/>
      <c r="E126" s="160"/>
      <c r="F126" s="160"/>
      <c r="G126" s="160"/>
      <c r="H126" s="160"/>
      <c r="I126" s="160"/>
      <c r="J126" s="160"/>
      <c r="L126" s="160" t="s">
        <v>146</v>
      </c>
      <c r="M126" s="160"/>
      <c r="N126" s="160"/>
      <c r="O126" s="160"/>
      <c r="P126" s="160"/>
      <c r="Q126" s="160"/>
      <c r="S126" s="161" t="s">
        <v>147</v>
      </c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H126" s="162" t="s">
        <v>136</v>
      </c>
      <c r="AI126" s="162"/>
      <c r="AJ126" s="162"/>
      <c r="AK126" s="162"/>
      <c r="AL126" s="162"/>
      <c r="AN126" s="163">
        <v>10000</v>
      </c>
      <c r="AO126" s="163"/>
      <c r="AP126" s="163"/>
      <c r="AQ126" s="163"/>
      <c r="AR126" s="163"/>
      <c r="AS126" s="163"/>
      <c r="AT126" s="163">
        <f t="shared" si="2"/>
        <v>10000</v>
      </c>
      <c r="AU126" s="164"/>
      <c r="AV126" s="164"/>
      <c r="AW126" s="164"/>
      <c r="AX126" s="164"/>
      <c r="BA126" s="163">
        <v>7257</v>
      </c>
      <c r="BB126" s="163"/>
      <c r="BC126" s="163"/>
      <c r="BD126" s="163"/>
      <c r="BE126" s="163"/>
      <c r="BF126" s="163"/>
      <c r="BG126" s="163"/>
      <c r="BH126" s="163"/>
      <c r="BJ126" s="163">
        <v>0</v>
      </c>
      <c r="BK126" s="163"/>
      <c r="BL126" s="163"/>
      <c r="BM126" s="163"/>
      <c r="BN126" s="163"/>
    </row>
    <row r="127" spans="1:76" ht="13.5" customHeight="1" x14ac:dyDescent="0.3">
      <c r="C127" s="160"/>
      <c r="D127" s="160"/>
      <c r="E127" s="160"/>
      <c r="F127" s="160"/>
      <c r="G127" s="160"/>
      <c r="H127" s="160"/>
      <c r="I127" s="160"/>
      <c r="J127" s="160"/>
      <c r="L127" s="160" t="s">
        <v>157</v>
      </c>
      <c r="M127" s="160"/>
      <c r="N127" s="160"/>
      <c r="O127" s="160"/>
      <c r="P127" s="160"/>
      <c r="Q127" s="160"/>
      <c r="S127" s="161" t="s">
        <v>20</v>
      </c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H127" s="162" t="s">
        <v>136</v>
      </c>
      <c r="AI127" s="162"/>
      <c r="AJ127" s="162"/>
      <c r="AK127" s="162"/>
      <c r="AL127" s="162"/>
      <c r="AN127" s="163">
        <v>10000</v>
      </c>
      <c r="AO127" s="163"/>
      <c r="AP127" s="163"/>
      <c r="AQ127" s="163"/>
      <c r="AR127" s="163"/>
      <c r="AS127" s="163"/>
      <c r="AT127" s="163">
        <f t="shared" si="2"/>
        <v>10000</v>
      </c>
      <c r="AU127" s="164"/>
      <c r="AV127" s="164"/>
      <c r="AW127" s="164"/>
      <c r="AX127" s="164"/>
      <c r="BA127" s="163">
        <v>7257</v>
      </c>
      <c r="BB127" s="163"/>
      <c r="BC127" s="163"/>
      <c r="BD127" s="163"/>
      <c r="BE127" s="163"/>
      <c r="BF127" s="163"/>
      <c r="BG127" s="163"/>
      <c r="BH127" s="163"/>
      <c r="BJ127" s="163">
        <v>0</v>
      </c>
      <c r="BK127" s="163"/>
      <c r="BL127" s="163"/>
      <c r="BM127" s="163"/>
      <c r="BN127" s="163"/>
    </row>
    <row r="128" spans="1:76" ht="13.5" customHeight="1" x14ac:dyDescent="0.3">
      <c r="C128" s="160"/>
      <c r="D128" s="160"/>
      <c r="E128" s="160"/>
      <c r="F128" s="160"/>
      <c r="G128" s="160"/>
      <c r="H128" s="160"/>
      <c r="I128" s="160"/>
      <c r="J128" s="160"/>
      <c r="L128" s="160">
        <v>3234</v>
      </c>
      <c r="M128" s="160"/>
      <c r="N128" s="160"/>
      <c r="O128" s="160"/>
      <c r="P128" s="160"/>
      <c r="Q128" s="160"/>
      <c r="S128" s="113" t="s">
        <v>5</v>
      </c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H128" s="162" t="s">
        <v>136</v>
      </c>
      <c r="AI128" s="162"/>
      <c r="AJ128" s="162"/>
      <c r="AK128" s="162"/>
      <c r="AL128" s="162"/>
      <c r="AN128" s="163">
        <v>0</v>
      </c>
      <c r="AO128" s="163"/>
      <c r="AP128" s="163"/>
      <c r="AQ128" s="163"/>
      <c r="AR128" s="163"/>
      <c r="AS128" s="163"/>
      <c r="AT128" s="163">
        <f>AN128</f>
        <v>0</v>
      </c>
      <c r="AU128" s="164"/>
      <c r="AV128" s="164"/>
      <c r="AW128" s="164"/>
      <c r="AX128" s="164"/>
      <c r="BA128" s="163">
        <v>7257</v>
      </c>
      <c r="BB128" s="163"/>
      <c r="BC128" s="163"/>
      <c r="BD128" s="163"/>
      <c r="BE128" s="163"/>
      <c r="BF128" s="163"/>
      <c r="BG128" s="163"/>
      <c r="BH128" s="163"/>
      <c r="BJ128" s="163">
        <v>0</v>
      </c>
      <c r="BK128" s="163"/>
      <c r="BL128" s="163"/>
      <c r="BM128" s="163"/>
      <c r="BN128" s="163"/>
    </row>
    <row r="129" spans="1:76" ht="14.25" customHeight="1" x14ac:dyDescent="0.3">
      <c r="A129" s="147"/>
      <c r="B129" s="153" t="s">
        <v>207</v>
      </c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47"/>
      <c r="AN129" s="149">
        <v>1000</v>
      </c>
      <c r="AO129" s="149"/>
      <c r="AP129" s="149"/>
      <c r="AQ129" s="149"/>
      <c r="AR129" s="149"/>
      <c r="AS129" s="149"/>
      <c r="AT129" s="149">
        <f t="shared" si="2"/>
        <v>1000</v>
      </c>
      <c r="AU129" s="149"/>
      <c r="AV129" s="149"/>
      <c r="AW129" s="149"/>
      <c r="AX129" s="149"/>
      <c r="AY129" s="147"/>
      <c r="AZ129" s="147"/>
      <c r="BA129" s="149">
        <v>766</v>
      </c>
      <c r="BB129" s="149"/>
      <c r="BC129" s="149"/>
      <c r="BD129" s="149"/>
      <c r="BE129" s="149"/>
      <c r="BF129" s="149"/>
      <c r="BG129" s="149"/>
      <c r="BH129" s="149"/>
      <c r="BI129" s="147"/>
      <c r="BJ129" s="149">
        <f>(BA129/AT129)*100</f>
        <v>76.599999999999994</v>
      </c>
      <c r="BK129" s="149"/>
      <c r="BL129" s="149"/>
      <c r="BM129" s="149"/>
      <c r="BN129" s="149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</row>
    <row r="130" spans="1:76" ht="13.2" x14ac:dyDescent="0.3">
      <c r="A130" s="102"/>
      <c r="B130" s="154" t="s">
        <v>129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02"/>
      <c r="AN130" s="155">
        <v>1000</v>
      </c>
      <c r="AO130" s="155"/>
      <c r="AP130" s="155"/>
      <c r="AQ130" s="155"/>
      <c r="AR130" s="155"/>
      <c r="AS130" s="155"/>
      <c r="AT130" s="155">
        <f t="shared" si="2"/>
        <v>1000</v>
      </c>
      <c r="AU130" s="155"/>
      <c r="AV130" s="155"/>
      <c r="AW130" s="155"/>
      <c r="AX130" s="155"/>
      <c r="AY130" s="102"/>
      <c r="AZ130" s="102"/>
      <c r="BA130" s="155">
        <v>766</v>
      </c>
      <c r="BB130" s="155"/>
      <c r="BC130" s="155"/>
      <c r="BD130" s="155"/>
      <c r="BE130" s="155"/>
      <c r="BF130" s="155"/>
      <c r="BG130" s="155"/>
      <c r="BH130" s="155"/>
      <c r="BI130" s="102"/>
      <c r="BJ130" s="155">
        <f>(BA130/AT130)*100</f>
        <v>76.599999999999994</v>
      </c>
      <c r="BK130" s="155"/>
      <c r="BL130" s="155"/>
      <c r="BM130" s="155"/>
      <c r="BN130" s="155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</row>
    <row r="131" spans="1:76" ht="0.75" customHeight="1" x14ac:dyDescent="0.3">
      <c r="A131" s="102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02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02"/>
      <c r="AZ131" s="102"/>
      <c r="BA131" s="156"/>
      <c r="BB131" s="156"/>
      <c r="BC131" s="156"/>
      <c r="BD131" s="156"/>
      <c r="BE131" s="156"/>
      <c r="BF131" s="156"/>
      <c r="BG131" s="156"/>
      <c r="BH131" s="156"/>
      <c r="BI131" s="102"/>
      <c r="BJ131" s="102" t="e">
        <f>(BA131/AT131)*100</f>
        <v>#DIV/0!</v>
      </c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</row>
    <row r="132" spans="1:76" ht="13.5" customHeight="1" x14ac:dyDescent="0.3">
      <c r="A132" s="102"/>
      <c r="B132" s="102"/>
      <c r="C132" s="157"/>
      <c r="D132" s="157"/>
      <c r="E132" s="157"/>
      <c r="F132" s="157"/>
      <c r="G132" s="157"/>
      <c r="H132" s="157"/>
      <c r="I132" s="157"/>
      <c r="J132" s="157"/>
      <c r="K132" s="102"/>
      <c r="L132" s="157" t="s">
        <v>134</v>
      </c>
      <c r="M132" s="157"/>
      <c r="N132" s="157"/>
      <c r="O132" s="157"/>
      <c r="P132" s="157"/>
      <c r="Q132" s="157"/>
      <c r="R132" s="102"/>
      <c r="S132" s="154" t="s">
        <v>135</v>
      </c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02"/>
      <c r="AG132" s="102"/>
      <c r="AH132" s="158" t="s">
        <v>136</v>
      </c>
      <c r="AI132" s="158"/>
      <c r="AJ132" s="158"/>
      <c r="AK132" s="158"/>
      <c r="AL132" s="158"/>
      <c r="AM132" s="102"/>
      <c r="AN132" s="155">
        <v>1000</v>
      </c>
      <c r="AO132" s="155"/>
      <c r="AP132" s="155"/>
      <c r="AQ132" s="155"/>
      <c r="AR132" s="155"/>
      <c r="AS132" s="155"/>
      <c r="AT132" s="155">
        <f t="shared" si="2"/>
        <v>1000</v>
      </c>
      <c r="AU132" s="159"/>
      <c r="AV132" s="159"/>
      <c r="AW132" s="159"/>
      <c r="AX132" s="159"/>
      <c r="AY132" s="102"/>
      <c r="AZ132" s="102"/>
      <c r="BA132" s="155">
        <v>766</v>
      </c>
      <c r="BB132" s="155"/>
      <c r="BC132" s="155"/>
      <c r="BD132" s="155"/>
      <c r="BE132" s="155"/>
      <c r="BF132" s="155"/>
      <c r="BG132" s="155"/>
      <c r="BH132" s="155"/>
      <c r="BI132" s="102"/>
      <c r="BJ132" s="155">
        <f>(BA132/AT132)*100</f>
        <v>76.599999999999994</v>
      </c>
      <c r="BK132" s="155"/>
      <c r="BL132" s="155"/>
      <c r="BM132" s="155"/>
      <c r="BN132" s="155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</row>
    <row r="133" spans="1:76" ht="13.5" customHeight="1" x14ac:dyDescent="0.3">
      <c r="C133" s="160"/>
      <c r="D133" s="160"/>
      <c r="E133" s="160"/>
      <c r="F133" s="160"/>
      <c r="G133" s="160"/>
      <c r="H133" s="160"/>
      <c r="I133" s="160"/>
      <c r="J133" s="160"/>
      <c r="L133" s="160" t="s">
        <v>146</v>
      </c>
      <c r="M133" s="160"/>
      <c r="N133" s="160"/>
      <c r="O133" s="160"/>
      <c r="P133" s="160"/>
      <c r="Q133" s="160"/>
      <c r="S133" s="161" t="s">
        <v>147</v>
      </c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H133" s="162" t="s">
        <v>136</v>
      </c>
      <c r="AI133" s="162"/>
      <c r="AJ133" s="162"/>
      <c r="AK133" s="162"/>
      <c r="AL133" s="162"/>
      <c r="AN133" s="163">
        <v>1000</v>
      </c>
      <c r="AO133" s="163"/>
      <c r="AP133" s="163"/>
      <c r="AQ133" s="163"/>
      <c r="AR133" s="163"/>
      <c r="AS133" s="163"/>
      <c r="AT133" s="163">
        <f t="shared" si="2"/>
        <v>1000</v>
      </c>
      <c r="AU133" s="164"/>
      <c r="AV133" s="164"/>
      <c r="AW133" s="164"/>
      <c r="AX133" s="164"/>
      <c r="BA133" s="163">
        <v>766</v>
      </c>
      <c r="BB133" s="163"/>
      <c r="BC133" s="163"/>
      <c r="BD133" s="163"/>
      <c r="BE133" s="163"/>
      <c r="BF133" s="163"/>
      <c r="BG133" s="163"/>
      <c r="BH133" s="163"/>
      <c r="BJ133" s="163">
        <v>0</v>
      </c>
      <c r="BK133" s="163"/>
      <c r="BL133" s="163"/>
      <c r="BM133" s="163"/>
      <c r="BN133" s="163"/>
    </row>
    <row r="134" spans="1:76" ht="13.5" customHeight="1" x14ac:dyDescent="0.3">
      <c r="C134" s="160"/>
      <c r="D134" s="160"/>
      <c r="E134" s="160"/>
      <c r="F134" s="160"/>
      <c r="G134" s="160"/>
      <c r="H134" s="160"/>
      <c r="I134" s="160"/>
      <c r="J134" s="160"/>
      <c r="L134" s="160" t="s">
        <v>157</v>
      </c>
      <c r="M134" s="160"/>
      <c r="N134" s="160"/>
      <c r="O134" s="160"/>
      <c r="P134" s="160"/>
      <c r="Q134" s="160"/>
      <c r="S134" s="161" t="s">
        <v>20</v>
      </c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H134" s="162" t="s">
        <v>136</v>
      </c>
      <c r="AI134" s="162"/>
      <c r="AJ134" s="162"/>
      <c r="AK134" s="162"/>
      <c r="AL134" s="162"/>
      <c r="AN134" s="163">
        <v>1000</v>
      </c>
      <c r="AO134" s="163"/>
      <c r="AP134" s="163"/>
      <c r="AQ134" s="163"/>
      <c r="AR134" s="163"/>
      <c r="AS134" s="163"/>
      <c r="AT134" s="163">
        <f t="shared" si="2"/>
        <v>1000</v>
      </c>
      <c r="AU134" s="164"/>
      <c r="AV134" s="164"/>
      <c r="AW134" s="164"/>
      <c r="AX134" s="164"/>
      <c r="BA134" s="163">
        <v>766</v>
      </c>
      <c r="BB134" s="163"/>
      <c r="BC134" s="163"/>
      <c r="BD134" s="163"/>
      <c r="BE134" s="163"/>
      <c r="BF134" s="163"/>
      <c r="BG134" s="163"/>
      <c r="BH134" s="163"/>
      <c r="BJ134" s="163">
        <v>0</v>
      </c>
      <c r="BK134" s="163"/>
      <c r="BL134" s="163"/>
      <c r="BM134" s="163"/>
      <c r="BN134" s="163"/>
    </row>
    <row r="135" spans="1:76" ht="13.5" customHeight="1" x14ac:dyDescent="0.3">
      <c r="C135" s="160"/>
      <c r="D135" s="160"/>
      <c r="E135" s="160"/>
      <c r="F135" s="160"/>
      <c r="G135" s="160"/>
      <c r="H135" s="160"/>
      <c r="I135" s="160"/>
      <c r="J135" s="160"/>
      <c r="L135" s="160">
        <v>3235</v>
      </c>
      <c r="M135" s="160"/>
      <c r="N135" s="160"/>
      <c r="O135" s="160"/>
      <c r="P135" s="160"/>
      <c r="Q135" s="160"/>
      <c r="S135" s="113" t="s">
        <v>6</v>
      </c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H135" s="162" t="s">
        <v>136</v>
      </c>
      <c r="AI135" s="162"/>
      <c r="AJ135" s="162"/>
      <c r="AK135" s="162"/>
      <c r="AL135" s="162"/>
      <c r="AN135" s="163">
        <v>0</v>
      </c>
      <c r="AO135" s="163"/>
      <c r="AP135" s="163"/>
      <c r="AQ135" s="163"/>
      <c r="AR135" s="163"/>
      <c r="AS135" s="163"/>
      <c r="AT135" s="163">
        <f>AN135</f>
        <v>0</v>
      </c>
      <c r="AU135" s="164"/>
      <c r="AV135" s="164"/>
      <c r="AW135" s="164"/>
      <c r="AX135" s="164"/>
      <c r="BA135" s="163">
        <v>766</v>
      </c>
      <c r="BB135" s="163"/>
      <c r="BC135" s="163"/>
      <c r="BD135" s="163"/>
      <c r="BE135" s="163"/>
      <c r="BF135" s="163"/>
      <c r="BG135" s="163"/>
      <c r="BH135" s="163"/>
      <c r="BJ135" s="163">
        <v>0</v>
      </c>
      <c r="BK135" s="163"/>
      <c r="BL135" s="163"/>
      <c r="BM135" s="163"/>
      <c r="BN135" s="163"/>
    </row>
    <row r="136" spans="1:76" ht="14.25" customHeight="1" x14ac:dyDescent="0.3">
      <c r="A136" s="147"/>
      <c r="B136" s="153" t="s">
        <v>208</v>
      </c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47"/>
      <c r="AN136" s="149">
        <v>6000</v>
      </c>
      <c r="AO136" s="149"/>
      <c r="AP136" s="149"/>
      <c r="AQ136" s="149"/>
      <c r="AR136" s="149"/>
      <c r="AS136" s="149"/>
      <c r="AT136" s="149">
        <f t="shared" si="2"/>
        <v>6000</v>
      </c>
      <c r="AU136" s="149"/>
      <c r="AV136" s="149"/>
      <c r="AW136" s="149"/>
      <c r="AX136" s="149"/>
      <c r="AY136" s="147"/>
      <c r="AZ136" s="147"/>
      <c r="BA136" s="149">
        <v>3455</v>
      </c>
      <c r="BB136" s="149"/>
      <c r="BC136" s="149"/>
      <c r="BD136" s="149"/>
      <c r="BE136" s="149"/>
      <c r="BF136" s="149"/>
      <c r="BG136" s="149"/>
      <c r="BH136" s="149"/>
      <c r="BI136" s="147"/>
      <c r="BJ136" s="149">
        <f>(BA136/AT136)*100</f>
        <v>57.583333333333329</v>
      </c>
      <c r="BK136" s="149"/>
      <c r="BL136" s="149"/>
      <c r="BM136" s="149"/>
      <c r="BN136" s="149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</row>
    <row r="137" spans="1:76" ht="13.2" x14ac:dyDescent="0.3">
      <c r="A137" s="102"/>
      <c r="B137" s="154" t="s">
        <v>129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02"/>
      <c r="AN137" s="155">
        <v>6000</v>
      </c>
      <c r="AO137" s="155"/>
      <c r="AP137" s="155"/>
      <c r="AQ137" s="155"/>
      <c r="AR137" s="155"/>
      <c r="AS137" s="155"/>
      <c r="AT137" s="155">
        <f t="shared" si="2"/>
        <v>6000</v>
      </c>
      <c r="AU137" s="155"/>
      <c r="AV137" s="155"/>
      <c r="AW137" s="155"/>
      <c r="AX137" s="155"/>
      <c r="AY137" s="102"/>
      <c r="AZ137" s="102"/>
      <c r="BA137" s="155">
        <v>3455</v>
      </c>
      <c r="BB137" s="155"/>
      <c r="BC137" s="155"/>
      <c r="BD137" s="155"/>
      <c r="BE137" s="155"/>
      <c r="BF137" s="155"/>
      <c r="BG137" s="155"/>
      <c r="BH137" s="155"/>
      <c r="BI137" s="102"/>
      <c r="BJ137" s="155">
        <f>(BA137/AT137)*100</f>
        <v>57.583333333333329</v>
      </c>
      <c r="BK137" s="155"/>
      <c r="BL137" s="155"/>
      <c r="BM137" s="155"/>
      <c r="BN137" s="155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</row>
    <row r="138" spans="1:76" ht="0.75" customHeight="1" x14ac:dyDescent="0.3">
      <c r="A138" s="102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02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02"/>
      <c r="AZ138" s="102"/>
      <c r="BA138" s="156"/>
      <c r="BB138" s="156"/>
      <c r="BC138" s="156"/>
      <c r="BD138" s="156"/>
      <c r="BE138" s="156"/>
      <c r="BF138" s="156"/>
      <c r="BG138" s="156"/>
      <c r="BH138" s="156"/>
      <c r="BI138" s="102"/>
      <c r="BJ138" s="102" t="e">
        <f>(BA138/AT138)*100</f>
        <v>#DIV/0!</v>
      </c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</row>
    <row r="139" spans="1:76" ht="13.5" customHeight="1" x14ac:dyDescent="0.3">
      <c r="A139" s="102"/>
      <c r="B139" s="102"/>
      <c r="C139" s="157"/>
      <c r="D139" s="157"/>
      <c r="E139" s="157"/>
      <c r="F139" s="157"/>
      <c r="G139" s="157"/>
      <c r="H139" s="157"/>
      <c r="I139" s="157"/>
      <c r="J139" s="157"/>
      <c r="K139" s="102"/>
      <c r="L139" s="157" t="s">
        <v>134</v>
      </c>
      <c r="M139" s="157"/>
      <c r="N139" s="157"/>
      <c r="O139" s="157"/>
      <c r="P139" s="157"/>
      <c r="Q139" s="157"/>
      <c r="R139" s="102"/>
      <c r="S139" s="154" t="s">
        <v>135</v>
      </c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02"/>
      <c r="AG139" s="102"/>
      <c r="AH139" s="158" t="s">
        <v>136</v>
      </c>
      <c r="AI139" s="158"/>
      <c r="AJ139" s="158"/>
      <c r="AK139" s="158"/>
      <c r="AL139" s="158"/>
      <c r="AM139" s="102"/>
      <c r="AN139" s="155">
        <v>6000</v>
      </c>
      <c r="AO139" s="155"/>
      <c r="AP139" s="155"/>
      <c r="AQ139" s="155"/>
      <c r="AR139" s="155"/>
      <c r="AS139" s="155"/>
      <c r="AT139" s="155">
        <f t="shared" si="2"/>
        <v>6000</v>
      </c>
      <c r="AU139" s="159"/>
      <c r="AV139" s="159"/>
      <c r="AW139" s="159"/>
      <c r="AX139" s="159"/>
      <c r="AY139" s="102"/>
      <c r="AZ139" s="102"/>
      <c r="BA139" s="155">
        <v>3455</v>
      </c>
      <c r="BB139" s="155"/>
      <c r="BC139" s="155"/>
      <c r="BD139" s="155"/>
      <c r="BE139" s="155"/>
      <c r="BF139" s="155"/>
      <c r="BG139" s="155"/>
      <c r="BH139" s="155"/>
      <c r="BI139" s="102"/>
      <c r="BJ139" s="155">
        <f>(BA139/AT139)*100</f>
        <v>57.583333333333329</v>
      </c>
      <c r="BK139" s="155"/>
      <c r="BL139" s="155"/>
      <c r="BM139" s="155"/>
      <c r="BN139" s="155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</row>
    <row r="140" spans="1:76" ht="13.5" customHeight="1" x14ac:dyDescent="0.3">
      <c r="C140" s="160"/>
      <c r="D140" s="160"/>
      <c r="E140" s="160"/>
      <c r="F140" s="160"/>
      <c r="G140" s="160"/>
      <c r="H140" s="160"/>
      <c r="I140" s="160"/>
      <c r="J140" s="160"/>
      <c r="L140" s="160" t="s">
        <v>146</v>
      </c>
      <c r="M140" s="160"/>
      <c r="N140" s="160"/>
      <c r="O140" s="160"/>
      <c r="P140" s="160"/>
      <c r="Q140" s="160"/>
      <c r="S140" s="161" t="s">
        <v>147</v>
      </c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H140" s="162" t="s">
        <v>136</v>
      </c>
      <c r="AI140" s="162"/>
      <c r="AJ140" s="162"/>
      <c r="AK140" s="162"/>
      <c r="AL140" s="162"/>
      <c r="AN140" s="163">
        <v>6000</v>
      </c>
      <c r="AO140" s="163"/>
      <c r="AP140" s="163"/>
      <c r="AQ140" s="163"/>
      <c r="AR140" s="163"/>
      <c r="AS140" s="163"/>
      <c r="AT140" s="163">
        <f t="shared" si="2"/>
        <v>6000</v>
      </c>
      <c r="AU140" s="164"/>
      <c r="AV140" s="164"/>
      <c r="AW140" s="164"/>
      <c r="AX140" s="164"/>
      <c r="BA140" s="163">
        <v>3455</v>
      </c>
      <c r="BB140" s="163"/>
      <c r="BC140" s="163"/>
      <c r="BD140" s="163"/>
      <c r="BE140" s="163"/>
      <c r="BF140" s="163"/>
      <c r="BG140" s="163"/>
      <c r="BH140" s="163"/>
      <c r="BJ140" s="163">
        <v>0</v>
      </c>
      <c r="BK140" s="163"/>
      <c r="BL140" s="163"/>
      <c r="BM140" s="163"/>
      <c r="BN140" s="163"/>
    </row>
    <row r="141" spans="1:76" ht="13.5" customHeight="1" x14ac:dyDescent="0.3">
      <c r="C141" s="160"/>
      <c r="D141" s="160"/>
      <c r="E141" s="160"/>
      <c r="F141" s="160"/>
      <c r="G141" s="160"/>
      <c r="H141" s="160"/>
      <c r="I141" s="160"/>
      <c r="J141" s="160"/>
      <c r="L141" s="160" t="s">
        <v>157</v>
      </c>
      <c r="M141" s="160"/>
      <c r="N141" s="160"/>
      <c r="O141" s="160"/>
      <c r="P141" s="160"/>
      <c r="Q141" s="160"/>
      <c r="S141" s="161" t="s">
        <v>20</v>
      </c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H141" s="162" t="s">
        <v>136</v>
      </c>
      <c r="AI141" s="162"/>
      <c r="AJ141" s="162"/>
      <c r="AK141" s="162"/>
      <c r="AL141" s="162"/>
      <c r="AN141" s="163">
        <v>6000</v>
      </c>
      <c r="AO141" s="163"/>
      <c r="AP141" s="163"/>
      <c r="AQ141" s="163"/>
      <c r="AR141" s="163"/>
      <c r="AS141" s="163"/>
      <c r="AT141" s="163">
        <f t="shared" si="2"/>
        <v>6000</v>
      </c>
      <c r="AU141" s="164"/>
      <c r="AV141" s="164"/>
      <c r="AW141" s="164"/>
      <c r="AX141" s="164"/>
      <c r="BA141" s="163">
        <v>3455</v>
      </c>
      <c r="BB141" s="163"/>
      <c r="BC141" s="163"/>
      <c r="BD141" s="163"/>
      <c r="BE141" s="163"/>
      <c r="BF141" s="163"/>
      <c r="BG141" s="163"/>
      <c r="BH141" s="163"/>
      <c r="BJ141" s="163">
        <v>0</v>
      </c>
      <c r="BK141" s="163"/>
      <c r="BL141" s="163"/>
      <c r="BM141" s="163"/>
      <c r="BN141" s="163"/>
    </row>
    <row r="142" spans="1:76" ht="13.5" customHeight="1" x14ac:dyDescent="0.3">
      <c r="C142" s="160"/>
      <c r="D142" s="160"/>
      <c r="E142" s="160"/>
      <c r="F142" s="160"/>
      <c r="G142" s="160"/>
      <c r="H142" s="160"/>
      <c r="I142" s="160"/>
      <c r="J142" s="160"/>
      <c r="L142" s="160">
        <v>3236</v>
      </c>
      <c r="M142" s="160"/>
      <c r="N142" s="160"/>
      <c r="O142" s="160"/>
      <c r="P142" s="160"/>
      <c r="Q142" s="160"/>
      <c r="S142" s="113" t="s">
        <v>105</v>
      </c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H142" s="162" t="s">
        <v>136</v>
      </c>
      <c r="AI142" s="162"/>
      <c r="AJ142" s="162"/>
      <c r="AK142" s="162"/>
      <c r="AL142" s="162"/>
      <c r="AN142" s="163">
        <v>0</v>
      </c>
      <c r="AO142" s="163"/>
      <c r="AP142" s="163"/>
      <c r="AQ142" s="163"/>
      <c r="AR142" s="163"/>
      <c r="AS142" s="163"/>
      <c r="AT142" s="163">
        <f>AN142</f>
        <v>0</v>
      </c>
      <c r="AU142" s="164"/>
      <c r="AV142" s="164"/>
      <c r="AW142" s="164"/>
      <c r="AX142" s="164"/>
      <c r="BA142" s="163">
        <v>3455</v>
      </c>
      <c r="BB142" s="163"/>
      <c r="BC142" s="163"/>
      <c r="BD142" s="163"/>
      <c r="BE142" s="163"/>
      <c r="BF142" s="163"/>
      <c r="BG142" s="163"/>
      <c r="BH142" s="163"/>
      <c r="BJ142" s="163">
        <v>0</v>
      </c>
      <c r="BK142" s="163"/>
      <c r="BL142" s="163"/>
      <c r="BM142" s="163"/>
      <c r="BN142" s="163"/>
    </row>
    <row r="143" spans="1:76" ht="14.25" customHeight="1" x14ac:dyDescent="0.3">
      <c r="A143" s="147"/>
      <c r="B143" s="153" t="s">
        <v>209</v>
      </c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47"/>
      <c r="AN143" s="149">
        <v>2000</v>
      </c>
      <c r="AO143" s="149"/>
      <c r="AP143" s="149"/>
      <c r="AQ143" s="149"/>
      <c r="AR143" s="149"/>
      <c r="AS143" s="149"/>
      <c r="AT143" s="149">
        <f t="shared" si="2"/>
        <v>2000</v>
      </c>
      <c r="AU143" s="149"/>
      <c r="AV143" s="149"/>
      <c r="AW143" s="149"/>
      <c r="AX143" s="149"/>
      <c r="AY143" s="147"/>
      <c r="AZ143" s="147"/>
      <c r="BA143" s="149">
        <v>0</v>
      </c>
      <c r="BB143" s="149"/>
      <c r="BC143" s="149"/>
      <c r="BD143" s="149"/>
      <c r="BE143" s="149"/>
      <c r="BF143" s="149"/>
      <c r="BG143" s="149"/>
      <c r="BH143" s="149"/>
      <c r="BI143" s="147"/>
      <c r="BJ143" s="149">
        <v>0</v>
      </c>
      <c r="BK143" s="149"/>
      <c r="BL143" s="149"/>
      <c r="BM143" s="149"/>
      <c r="BN143" s="149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</row>
    <row r="144" spans="1:76" ht="13.2" x14ac:dyDescent="0.3">
      <c r="A144" s="102"/>
      <c r="B144" s="154" t="s">
        <v>129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02"/>
      <c r="AN144" s="155">
        <v>2000</v>
      </c>
      <c r="AO144" s="155"/>
      <c r="AP144" s="155"/>
      <c r="AQ144" s="155"/>
      <c r="AR144" s="155"/>
      <c r="AS144" s="155"/>
      <c r="AT144" s="155">
        <f t="shared" si="2"/>
        <v>2000</v>
      </c>
      <c r="AU144" s="155"/>
      <c r="AV144" s="155"/>
      <c r="AW144" s="155"/>
      <c r="AX144" s="155"/>
      <c r="AY144" s="102"/>
      <c r="AZ144" s="102"/>
      <c r="BA144" s="155">
        <v>0</v>
      </c>
      <c r="BB144" s="155"/>
      <c r="BC144" s="155"/>
      <c r="BD144" s="155"/>
      <c r="BE144" s="155"/>
      <c r="BF144" s="155"/>
      <c r="BG144" s="155"/>
      <c r="BH144" s="155"/>
      <c r="BI144" s="102"/>
      <c r="BJ144" s="155">
        <v>0</v>
      </c>
      <c r="BK144" s="155"/>
      <c r="BL144" s="155"/>
      <c r="BM144" s="155"/>
      <c r="BN144" s="155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</row>
    <row r="145" spans="1:76" ht="0.75" customHeight="1" x14ac:dyDescent="0.3">
      <c r="A145" s="102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02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02"/>
      <c r="AZ145" s="102"/>
      <c r="BA145" s="156"/>
      <c r="BB145" s="156"/>
      <c r="BC145" s="156"/>
      <c r="BD145" s="156"/>
      <c r="BE145" s="156"/>
      <c r="BF145" s="156"/>
      <c r="BG145" s="156"/>
      <c r="BH145" s="156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</row>
    <row r="146" spans="1:76" ht="13.5" customHeight="1" x14ac:dyDescent="0.3">
      <c r="A146" s="102"/>
      <c r="B146" s="102"/>
      <c r="C146" s="157"/>
      <c r="D146" s="157"/>
      <c r="E146" s="157"/>
      <c r="F146" s="157"/>
      <c r="G146" s="157"/>
      <c r="H146" s="157"/>
      <c r="I146" s="157"/>
      <c r="J146" s="157"/>
      <c r="K146" s="102"/>
      <c r="L146" s="157" t="s">
        <v>134</v>
      </c>
      <c r="M146" s="157"/>
      <c r="N146" s="157"/>
      <c r="O146" s="157"/>
      <c r="P146" s="157"/>
      <c r="Q146" s="157"/>
      <c r="R146" s="102"/>
      <c r="S146" s="154" t="s">
        <v>135</v>
      </c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02"/>
      <c r="AG146" s="102"/>
      <c r="AH146" s="158" t="s">
        <v>136</v>
      </c>
      <c r="AI146" s="158"/>
      <c r="AJ146" s="158"/>
      <c r="AK146" s="158"/>
      <c r="AL146" s="158"/>
      <c r="AM146" s="102"/>
      <c r="AN146" s="155">
        <v>2000</v>
      </c>
      <c r="AO146" s="155"/>
      <c r="AP146" s="155"/>
      <c r="AQ146" s="155"/>
      <c r="AR146" s="155"/>
      <c r="AS146" s="155"/>
      <c r="AT146" s="155">
        <f t="shared" si="2"/>
        <v>2000</v>
      </c>
      <c r="AU146" s="159"/>
      <c r="AV146" s="159"/>
      <c r="AW146" s="159"/>
      <c r="AX146" s="159"/>
      <c r="AY146" s="102"/>
      <c r="AZ146" s="102"/>
      <c r="BA146" s="155">
        <v>0</v>
      </c>
      <c r="BB146" s="155"/>
      <c r="BC146" s="155"/>
      <c r="BD146" s="155"/>
      <c r="BE146" s="155"/>
      <c r="BF146" s="155"/>
      <c r="BG146" s="155"/>
      <c r="BH146" s="155"/>
      <c r="BI146" s="102"/>
      <c r="BJ146" s="155">
        <v>0</v>
      </c>
      <c r="BK146" s="155"/>
      <c r="BL146" s="155"/>
      <c r="BM146" s="155"/>
      <c r="BN146" s="155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</row>
    <row r="147" spans="1:76" ht="13.5" customHeight="1" x14ac:dyDescent="0.3">
      <c r="C147" s="160"/>
      <c r="D147" s="160"/>
      <c r="E147" s="160"/>
      <c r="F147" s="160"/>
      <c r="G147" s="160"/>
      <c r="H147" s="160"/>
      <c r="I147" s="160"/>
      <c r="J147" s="160"/>
      <c r="L147" s="160" t="s">
        <v>146</v>
      </c>
      <c r="M147" s="160"/>
      <c r="N147" s="160"/>
      <c r="O147" s="160"/>
      <c r="P147" s="160"/>
      <c r="Q147" s="160"/>
      <c r="S147" s="161" t="s">
        <v>147</v>
      </c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H147" s="162" t="s">
        <v>136</v>
      </c>
      <c r="AI147" s="162"/>
      <c r="AJ147" s="162"/>
      <c r="AK147" s="162"/>
      <c r="AL147" s="162"/>
      <c r="AN147" s="163">
        <v>2000</v>
      </c>
      <c r="AO147" s="163"/>
      <c r="AP147" s="163"/>
      <c r="AQ147" s="163"/>
      <c r="AR147" s="163"/>
      <c r="AS147" s="163"/>
      <c r="AT147" s="163">
        <f t="shared" si="2"/>
        <v>2000</v>
      </c>
      <c r="AU147" s="164"/>
      <c r="AV147" s="164"/>
      <c r="AW147" s="164"/>
      <c r="AX147" s="164"/>
      <c r="BA147" s="163">
        <v>0</v>
      </c>
      <c r="BB147" s="163"/>
      <c r="BC147" s="163"/>
      <c r="BD147" s="163"/>
      <c r="BE147" s="163"/>
      <c r="BF147" s="163"/>
      <c r="BG147" s="163"/>
      <c r="BH147" s="163"/>
      <c r="BJ147" s="163">
        <v>0</v>
      </c>
      <c r="BK147" s="163"/>
      <c r="BL147" s="163"/>
      <c r="BM147" s="163"/>
      <c r="BN147" s="163"/>
    </row>
    <row r="148" spans="1:76" ht="13.5" customHeight="1" x14ac:dyDescent="0.3">
      <c r="C148" s="160"/>
      <c r="D148" s="160"/>
      <c r="E148" s="160"/>
      <c r="F148" s="160"/>
      <c r="G148" s="160"/>
      <c r="H148" s="160"/>
      <c r="I148" s="160"/>
      <c r="J148" s="160"/>
      <c r="L148" s="160" t="s">
        <v>157</v>
      </c>
      <c r="M148" s="160"/>
      <c r="N148" s="160"/>
      <c r="O148" s="160"/>
      <c r="P148" s="160"/>
      <c r="Q148" s="160"/>
      <c r="S148" s="161" t="s">
        <v>20</v>
      </c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H148" s="162" t="s">
        <v>136</v>
      </c>
      <c r="AI148" s="162"/>
      <c r="AJ148" s="162"/>
      <c r="AK148" s="162"/>
      <c r="AL148" s="162"/>
      <c r="AN148" s="163">
        <v>2000</v>
      </c>
      <c r="AO148" s="163"/>
      <c r="AP148" s="163"/>
      <c r="AQ148" s="163"/>
      <c r="AR148" s="163"/>
      <c r="AS148" s="163"/>
      <c r="AT148" s="163">
        <f t="shared" si="2"/>
        <v>2000</v>
      </c>
      <c r="AU148" s="164"/>
      <c r="AV148" s="164"/>
      <c r="AW148" s="164"/>
      <c r="AX148" s="164"/>
      <c r="BA148" s="163">
        <v>0</v>
      </c>
      <c r="BB148" s="163"/>
      <c r="BC148" s="163"/>
      <c r="BD148" s="163"/>
      <c r="BE148" s="163"/>
      <c r="BF148" s="163"/>
      <c r="BG148" s="163"/>
      <c r="BH148" s="163"/>
      <c r="BJ148" s="163">
        <v>0</v>
      </c>
      <c r="BK148" s="163"/>
      <c r="BL148" s="163"/>
      <c r="BM148" s="163"/>
      <c r="BN148" s="163"/>
    </row>
    <row r="149" spans="1:76" ht="13.5" customHeight="1" x14ac:dyDescent="0.3">
      <c r="C149" s="160"/>
      <c r="D149" s="160"/>
      <c r="E149" s="160"/>
      <c r="F149" s="160"/>
      <c r="G149" s="160"/>
      <c r="H149" s="160"/>
      <c r="I149" s="160"/>
      <c r="J149" s="160"/>
      <c r="L149" s="160">
        <v>3237</v>
      </c>
      <c r="M149" s="160"/>
      <c r="N149" s="160"/>
      <c r="O149" s="160"/>
      <c r="P149" s="160"/>
      <c r="Q149" s="160"/>
      <c r="S149" s="113" t="s">
        <v>210</v>
      </c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H149" s="162" t="s">
        <v>136</v>
      </c>
      <c r="AI149" s="162"/>
      <c r="AJ149" s="162"/>
      <c r="AK149" s="162"/>
      <c r="AL149" s="162"/>
      <c r="AN149" s="163">
        <v>0</v>
      </c>
      <c r="AO149" s="163"/>
      <c r="AP149" s="163"/>
      <c r="AQ149" s="163"/>
      <c r="AR149" s="163"/>
      <c r="AS149" s="163"/>
      <c r="AT149" s="163">
        <f>AN149</f>
        <v>0</v>
      </c>
      <c r="AU149" s="164"/>
      <c r="AV149" s="164"/>
      <c r="AW149" s="164"/>
      <c r="AX149" s="164"/>
      <c r="BA149" s="163">
        <v>0</v>
      </c>
      <c r="BB149" s="163"/>
      <c r="BC149" s="163"/>
      <c r="BD149" s="163"/>
      <c r="BE149" s="163"/>
      <c r="BF149" s="163"/>
      <c r="BG149" s="163"/>
      <c r="BH149" s="163"/>
      <c r="BJ149" s="163">
        <v>0</v>
      </c>
      <c r="BK149" s="163"/>
      <c r="BL149" s="163"/>
      <c r="BM149" s="163"/>
      <c r="BN149" s="163"/>
    </row>
    <row r="150" spans="1:76" ht="14.25" customHeight="1" x14ac:dyDescent="0.3">
      <c r="A150" s="147"/>
      <c r="B150" s="153" t="s">
        <v>211</v>
      </c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47"/>
      <c r="AN150" s="149">
        <v>10000</v>
      </c>
      <c r="AO150" s="149"/>
      <c r="AP150" s="149"/>
      <c r="AQ150" s="149"/>
      <c r="AR150" s="149"/>
      <c r="AS150" s="149"/>
      <c r="AT150" s="149">
        <f t="shared" si="2"/>
        <v>10000</v>
      </c>
      <c r="AU150" s="149"/>
      <c r="AV150" s="149"/>
      <c r="AW150" s="149"/>
      <c r="AX150" s="149"/>
      <c r="AY150" s="147"/>
      <c r="AZ150" s="147"/>
      <c r="BA150" s="149">
        <v>8934</v>
      </c>
      <c r="BB150" s="149"/>
      <c r="BC150" s="149"/>
      <c r="BD150" s="149"/>
      <c r="BE150" s="149"/>
      <c r="BF150" s="149"/>
      <c r="BG150" s="149"/>
      <c r="BH150" s="149"/>
      <c r="BI150" s="147"/>
      <c r="BJ150" s="149">
        <v>82.775000000000006</v>
      </c>
      <c r="BK150" s="149"/>
      <c r="BL150" s="149"/>
      <c r="BM150" s="149"/>
      <c r="BN150" s="149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</row>
    <row r="151" spans="1:76" ht="13.2" x14ac:dyDescent="0.3">
      <c r="A151" s="102"/>
      <c r="B151" s="154" t="s">
        <v>128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02"/>
      <c r="AN151" s="155">
        <v>9000</v>
      </c>
      <c r="AO151" s="155"/>
      <c r="AP151" s="155"/>
      <c r="AQ151" s="155"/>
      <c r="AR151" s="155"/>
      <c r="AS151" s="155"/>
      <c r="AT151" s="155">
        <f t="shared" si="2"/>
        <v>9000</v>
      </c>
      <c r="AU151" s="155"/>
      <c r="AV151" s="155"/>
      <c r="AW151" s="155"/>
      <c r="AX151" s="155"/>
      <c r="AY151" s="102"/>
      <c r="AZ151" s="102"/>
      <c r="BA151" s="155">
        <v>8278</v>
      </c>
      <c r="BB151" s="155"/>
      <c r="BC151" s="155"/>
      <c r="BD151" s="155"/>
      <c r="BE151" s="155"/>
      <c r="BF151" s="155"/>
      <c r="BG151" s="155"/>
      <c r="BH151" s="155"/>
      <c r="BI151" s="102"/>
      <c r="BJ151" s="155">
        <v>91.972222222222229</v>
      </c>
      <c r="BK151" s="155"/>
      <c r="BL151" s="155"/>
      <c r="BM151" s="155"/>
      <c r="BN151" s="155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</row>
    <row r="152" spans="1:76" ht="0.75" customHeight="1" x14ac:dyDescent="0.3">
      <c r="A152" s="102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02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02"/>
      <c r="AZ152" s="102"/>
      <c r="BA152" s="156"/>
      <c r="BB152" s="156"/>
      <c r="BC152" s="156"/>
      <c r="BD152" s="156"/>
      <c r="BE152" s="156"/>
      <c r="BF152" s="156"/>
      <c r="BG152" s="156"/>
      <c r="BH152" s="156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</row>
    <row r="153" spans="1:76" ht="13.5" customHeight="1" x14ac:dyDescent="0.3">
      <c r="A153" s="102"/>
      <c r="B153" s="102"/>
      <c r="C153" s="157"/>
      <c r="D153" s="157"/>
      <c r="E153" s="157"/>
      <c r="F153" s="157"/>
      <c r="G153" s="157"/>
      <c r="H153" s="157"/>
      <c r="I153" s="157"/>
      <c r="J153" s="157"/>
      <c r="K153" s="102"/>
      <c r="L153" s="157" t="s">
        <v>134</v>
      </c>
      <c r="M153" s="157"/>
      <c r="N153" s="157"/>
      <c r="O153" s="157"/>
      <c r="P153" s="157"/>
      <c r="Q153" s="157"/>
      <c r="R153" s="102"/>
      <c r="S153" s="154" t="s">
        <v>135</v>
      </c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02"/>
      <c r="AG153" s="102"/>
      <c r="AH153" s="158" t="s">
        <v>136</v>
      </c>
      <c r="AI153" s="158"/>
      <c r="AJ153" s="158"/>
      <c r="AK153" s="158"/>
      <c r="AL153" s="158"/>
      <c r="AM153" s="102"/>
      <c r="AN153" s="155">
        <v>9000</v>
      </c>
      <c r="AO153" s="155"/>
      <c r="AP153" s="155"/>
      <c r="AQ153" s="155"/>
      <c r="AR153" s="155"/>
      <c r="AS153" s="155"/>
      <c r="AT153" s="155">
        <f t="shared" si="2"/>
        <v>9000</v>
      </c>
      <c r="AU153" s="159"/>
      <c r="AV153" s="159"/>
      <c r="AW153" s="159"/>
      <c r="AX153" s="159"/>
      <c r="AY153" s="102"/>
      <c r="AZ153" s="102"/>
      <c r="BA153" s="155">
        <v>8278</v>
      </c>
      <c r="BB153" s="155"/>
      <c r="BC153" s="155"/>
      <c r="BD153" s="155"/>
      <c r="BE153" s="155"/>
      <c r="BF153" s="155"/>
      <c r="BG153" s="155"/>
      <c r="BH153" s="155"/>
      <c r="BI153" s="102"/>
      <c r="BJ153" s="155">
        <v>91.97</v>
      </c>
      <c r="BK153" s="155"/>
      <c r="BL153" s="155"/>
      <c r="BM153" s="155"/>
      <c r="BN153" s="155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</row>
    <row r="154" spans="1:76" ht="13.5" customHeight="1" x14ac:dyDescent="0.3">
      <c r="C154" s="160"/>
      <c r="D154" s="160"/>
      <c r="E154" s="160"/>
      <c r="F154" s="160"/>
      <c r="G154" s="160"/>
      <c r="H154" s="160"/>
      <c r="I154" s="160"/>
      <c r="J154" s="160"/>
      <c r="L154" s="160" t="s">
        <v>146</v>
      </c>
      <c r="M154" s="160"/>
      <c r="N154" s="160"/>
      <c r="O154" s="160"/>
      <c r="P154" s="160"/>
      <c r="Q154" s="160"/>
      <c r="S154" s="161" t="s">
        <v>147</v>
      </c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H154" s="162" t="s">
        <v>136</v>
      </c>
      <c r="AI154" s="162"/>
      <c r="AJ154" s="162"/>
      <c r="AK154" s="162"/>
      <c r="AL154" s="162"/>
      <c r="AN154" s="163">
        <v>9000</v>
      </c>
      <c r="AO154" s="163"/>
      <c r="AP154" s="163"/>
      <c r="AQ154" s="163"/>
      <c r="AR154" s="163"/>
      <c r="AS154" s="163"/>
      <c r="AT154" s="163">
        <f t="shared" si="2"/>
        <v>9000</v>
      </c>
      <c r="AU154" s="164"/>
      <c r="AV154" s="164"/>
      <c r="AW154" s="164"/>
      <c r="AX154" s="164"/>
      <c r="BA154" s="163">
        <v>8278</v>
      </c>
      <c r="BB154" s="163"/>
      <c r="BC154" s="163"/>
      <c r="BD154" s="163"/>
      <c r="BE154" s="163"/>
      <c r="BF154" s="163"/>
      <c r="BG154" s="163"/>
      <c r="BH154" s="163"/>
      <c r="BJ154" s="163">
        <v>0</v>
      </c>
      <c r="BK154" s="163"/>
      <c r="BL154" s="163"/>
      <c r="BM154" s="163"/>
      <c r="BN154" s="163"/>
    </row>
    <row r="155" spans="1:76" ht="13.5" customHeight="1" x14ac:dyDescent="0.3">
      <c r="C155" s="160"/>
      <c r="D155" s="160"/>
      <c r="E155" s="160"/>
      <c r="F155" s="160"/>
      <c r="G155" s="160"/>
      <c r="H155" s="160"/>
      <c r="I155" s="160"/>
      <c r="J155" s="160"/>
      <c r="L155" s="160" t="s">
        <v>157</v>
      </c>
      <c r="M155" s="160"/>
      <c r="N155" s="160"/>
      <c r="O155" s="160"/>
      <c r="P155" s="160"/>
      <c r="Q155" s="160"/>
      <c r="S155" s="161" t="s">
        <v>20</v>
      </c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H155" s="162" t="s">
        <v>136</v>
      </c>
      <c r="AI155" s="162"/>
      <c r="AJ155" s="162"/>
      <c r="AK155" s="162"/>
      <c r="AL155" s="162"/>
      <c r="AN155" s="163">
        <v>9000</v>
      </c>
      <c r="AO155" s="163"/>
      <c r="AP155" s="163"/>
      <c r="AQ155" s="163"/>
      <c r="AR155" s="163"/>
      <c r="AS155" s="163"/>
      <c r="AT155" s="163">
        <f t="shared" si="2"/>
        <v>9000</v>
      </c>
      <c r="AU155" s="164"/>
      <c r="AV155" s="164"/>
      <c r="AW155" s="164"/>
      <c r="AX155" s="164"/>
      <c r="BA155" s="163">
        <v>8278</v>
      </c>
      <c r="BB155" s="163"/>
      <c r="BC155" s="163"/>
      <c r="BD155" s="163"/>
      <c r="BE155" s="163"/>
      <c r="BF155" s="163"/>
      <c r="BG155" s="163"/>
      <c r="BH155" s="163"/>
      <c r="BJ155" s="163">
        <v>0</v>
      </c>
      <c r="BK155" s="163"/>
      <c r="BL155" s="163"/>
      <c r="BM155" s="163"/>
      <c r="BN155" s="163"/>
    </row>
    <row r="156" spans="1:76" ht="13.5" customHeight="1" x14ac:dyDescent="0.3">
      <c r="C156" s="160"/>
      <c r="D156" s="160"/>
      <c r="E156" s="160"/>
      <c r="F156" s="160"/>
      <c r="G156" s="160"/>
      <c r="H156" s="160"/>
      <c r="I156" s="160"/>
      <c r="J156" s="160"/>
      <c r="L156" s="160">
        <v>3238</v>
      </c>
      <c r="M156" s="160"/>
      <c r="N156" s="160"/>
      <c r="O156" s="160"/>
      <c r="P156" s="160"/>
      <c r="Q156" s="160"/>
      <c r="S156" s="113" t="s">
        <v>7</v>
      </c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H156" s="162" t="s">
        <v>136</v>
      </c>
      <c r="AI156" s="162"/>
      <c r="AJ156" s="162"/>
      <c r="AK156" s="162"/>
      <c r="AL156" s="162"/>
      <c r="AN156" s="163">
        <v>0</v>
      </c>
      <c r="AO156" s="163"/>
      <c r="AP156" s="163"/>
      <c r="AQ156" s="163"/>
      <c r="AR156" s="163"/>
      <c r="AS156" s="163"/>
      <c r="AT156" s="163">
        <f>AN156</f>
        <v>0</v>
      </c>
      <c r="AU156" s="164"/>
      <c r="AV156" s="164"/>
      <c r="AW156" s="164"/>
      <c r="AX156" s="164"/>
      <c r="BA156" s="163">
        <v>8278</v>
      </c>
      <c r="BB156" s="163"/>
      <c r="BC156" s="163"/>
      <c r="BD156" s="163"/>
      <c r="BE156" s="163"/>
      <c r="BF156" s="163"/>
      <c r="BG156" s="163"/>
      <c r="BH156" s="163"/>
      <c r="BJ156" s="163">
        <v>0</v>
      </c>
      <c r="BK156" s="163"/>
      <c r="BL156" s="163"/>
      <c r="BM156" s="163"/>
      <c r="BN156" s="163"/>
    </row>
    <row r="157" spans="1:76" ht="13.2" x14ac:dyDescent="0.3">
      <c r="A157" s="102"/>
      <c r="B157" s="154" t="s">
        <v>129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02"/>
      <c r="AN157" s="155">
        <v>1000</v>
      </c>
      <c r="AO157" s="155"/>
      <c r="AP157" s="155"/>
      <c r="AQ157" s="155"/>
      <c r="AR157" s="155"/>
      <c r="AS157" s="155"/>
      <c r="AT157" s="155">
        <f t="shared" si="2"/>
        <v>1000</v>
      </c>
      <c r="AU157" s="155"/>
      <c r="AV157" s="155"/>
      <c r="AW157" s="155"/>
      <c r="AX157" s="155"/>
      <c r="AY157" s="102"/>
      <c r="AZ157" s="102"/>
      <c r="BA157" s="155">
        <v>656</v>
      </c>
      <c r="BB157" s="155"/>
      <c r="BC157" s="155"/>
      <c r="BD157" s="155"/>
      <c r="BE157" s="155"/>
      <c r="BF157" s="155"/>
      <c r="BG157" s="155"/>
      <c r="BH157" s="155"/>
      <c r="BI157" s="102"/>
      <c r="BJ157" s="155">
        <f>(BA157/AT157)*100</f>
        <v>65.600000000000009</v>
      </c>
      <c r="BK157" s="155"/>
      <c r="BL157" s="155"/>
      <c r="BM157" s="155"/>
      <c r="BN157" s="155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</row>
    <row r="158" spans="1:76" ht="0.75" customHeight="1" x14ac:dyDescent="0.3">
      <c r="A158" s="102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02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02"/>
      <c r="AZ158" s="102"/>
      <c r="BA158" s="156"/>
      <c r="BB158" s="156"/>
      <c r="BC158" s="156"/>
      <c r="BD158" s="156"/>
      <c r="BE158" s="156"/>
      <c r="BF158" s="156"/>
      <c r="BG158" s="156"/>
      <c r="BH158" s="156"/>
      <c r="BI158" s="102"/>
      <c r="BJ158" s="102" t="e">
        <f>(BA158/AT158)*100</f>
        <v>#DIV/0!</v>
      </c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</row>
    <row r="159" spans="1:76" ht="13.5" customHeight="1" x14ac:dyDescent="0.3">
      <c r="A159" s="102"/>
      <c r="B159" s="102"/>
      <c r="C159" s="157"/>
      <c r="D159" s="157"/>
      <c r="E159" s="157"/>
      <c r="F159" s="157"/>
      <c r="G159" s="157"/>
      <c r="H159" s="157"/>
      <c r="I159" s="157"/>
      <c r="J159" s="157"/>
      <c r="K159" s="102"/>
      <c r="L159" s="157" t="s">
        <v>134</v>
      </c>
      <c r="M159" s="157"/>
      <c r="N159" s="157"/>
      <c r="O159" s="157"/>
      <c r="P159" s="157"/>
      <c r="Q159" s="157"/>
      <c r="R159" s="102"/>
      <c r="S159" s="154" t="s">
        <v>135</v>
      </c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02"/>
      <c r="AG159" s="102"/>
      <c r="AH159" s="158" t="s">
        <v>136</v>
      </c>
      <c r="AI159" s="158"/>
      <c r="AJ159" s="158"/>
      <c r="AK159" s="158"/>
      <c r="AL159" s="158"/>
      <c r="AM159" s="102"/>
      <c r="AN159" s="155">
        <v>1000</v>
      </c>
      <c r="AO159" s="155"/>
      <c r="AP159" s="155"/>
      <c r="AQ159" s="155"/>
      <c r="AR159" s="155"/>
      <c r="AS159" s="155"/>
      <c r="AT159" s="155">
        <f t="shared" si="2"/>
        <v>1000</v>
      </c>
      <c r="AU159" s="159"/>
      <c r="AV159" s="159"/>
      <c r="AW159" s="159"/>
      <c r="AX159" s="159"/>
      <c r="AY159" s="102"/>
      <c r="AZ159" s="102"/>
      <c r="BA159" s="155">
        <v>656</v>
      </c>
      <c r="BB159" s="155"/>
      <c r="BC159" s="155"/>
      <c r="BD159" s="155"/>
      <c r="BE159" s="155"/>
      <c r="BF159" s="155"/>
      <c r="BG159" s="155"/>
      <c r="BH159" s="155"/>
      <c r="BI159" s="102"/>
      <c r="BJ159" s="155">
        <f>(BA159/AT159)*100</f>
        <v>65.600000000000009</v>
      </c>
      <c r="BK159" s="155"/>
      <c r="BL159" s="155"/>
      <c r="BM159" s="155"/>
      <c r="BN159" s="155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</row>
    <row r="160" spans="1:76" ht="13.2" x14ac:dyDescent="0.3">
      <c r="C160" s="160"/>
      <c r="D160" s="160"/>
      <c r="E160" s="160"/>
      <c r="F160" s="160"/>
      <c r="G160" s="160"/>
      <c r="H160" s="160"/>
      <c r="I160" s="160"/>
      <c r="J160" s="160"/>
      <c r="L160" s="160" t="s">
        <v>146</v>
      </c>
      <c r="M160" s="160"/>
      <c r="N160" s="160"/>
      <c r="O160" s="160"/>
      <c r="P160" s="160"/>
      <c r="Q160" s="160"/>
      <c r="S160" s="161" t="s">
        <v>147</v>
      </c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H160" s="162" t="s">
        <v>136</v>
      </c>
      <c r="AI160" s="162"/>
      <c r="AJ160" s="162"/>
      <c r="AK160" s="162"/>
      <c r="AL160" s="162"/>
      <c r="AN160" s="163">
        <v>1000</v>
      </c>
      <c r="AO160" s="163"/>
      <c r="AP160" s="163"/>
      <c r="AQ160" s="163"/>
      <c r="AR160" s="163"/>
      <c r="AS160" s="163"/>
      <c r="AT160" s="163">
        <f t="shared" si="2"/>
        <v>1000</v>
      </c>
      <c r="AU160" s="164"/>
      <c r="AV160" s="164"/>
      <c r="AW160" s="164"/>
      <c r="AX160" s="164"/>
      <c r="BA160" s="163">
        <v>656</v>
      </c>
      <c r="BB160" s="163"/>
      <c r="BC160" s="163"/>
      <c r="BD160" s="163"/>
      <c r="BE160" s="163"/>
      <c r="BF160" s="163"/>
      <c r="BG160" s="163"/>
      <c r="BH160" s="163"/>
      <c r="BJ160" s="163">
        <v>0</v>
      </c>
      <c r="BK160" s="163"/>
      <c r="BL160" s="163"/>
      <c r="BM160" s="163"/>
      <c r="BN160" s="163"/>
    </row>
    <row r="161" spans="1:76" ht="11.25" customHeight="1" x14ac:dyDescent="0.3">
      <c r="C161" s="160"/>
      <c r="D161" s="160"/>
      <c r="E161" s="160"/>
      <c r="F161" s="160"/>
      <c r="G161" s="160"/>
      <c r="H161" s="160"/>
      <c r="I161" s="160"/>
      <c r="J161" s="160"/>
      <c r="L161" s="160" t="s">
        <v>157</v>
      </c>
      <c r="M161" s="160"/>
      <c r="N161" s="160"/>
      <c r="O161" s="160"/>
      <c r="P161" s="160"/>
      <c r="Q161" s="160"/>
      <c r="S161" s="161" t="s">
        <v>20</v>
      </c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H161" s="162" t="s">
        <v>136</v>
      </c>
      <c r="AI161" s="162"/>
      <c r="AJ161" s="162"/>
      <c r="AK161" s="162"/>
      <c r="AL161" s="162"/>
      <c r="AN161" s="163">
        <v>1000</v>
      </c>
      <c r="AO161" s="163"/>
      <c r="AP161" s="163"/>
      <c r="AQ161" s="163"/>
      <c r="AR161" s="163"/>
      <c r="AS161" s="163"/>
      <c r="AT161" s="163">
        <f t="shared" si="2"/>
        <v>1000</v>
      </c>
      <c r="AU161" s="164"/>
      <c r="AV161" s="164"/>
      <c r="AW161" s="164"/>
      <c r="AX161" s="164"/>
      <c r="BA161" s="163">
        <v>656</v>
      </c>
      <c r="BB161" s="163"/>
      <c r="BC161" s="163"/>
      <c r="BD161" s="163"/>
      <c r="BE161" s="163"/>
      <c r="BF161" s="163"/>
      <c r="BG161" s="163"/>
      <c r="BH161" s="163"/>
      <c r="BJ161" s="163">
        <v>0</v>
      </c>
      <c r="BK161" s="163"/>
      <c r="BL161" s="163"/>
      <c r="BM161" s="163"/>
      <c r="BN161" s="163"/>
    </row>
    <row r="162" spans="1:76" ht="12.75" customHeight="1" x14ac:dyDescent="0.3">
      <c r="C162" s="160"/>
      <c r="D162" s="160"/>
      <c r="E162" s="160"/>
      <c r="F162" s="160"/>
      <c r="G162" s="160"/>
      <c r="H162" s="160"/>
      <c r="I162" s="160"/>
      <c r="J162" s="160"/>
      <c r="L162" s="160">
        <v>3238</v>
      </c>
      <c r="M162" s="160"/>
      <c r="N162" s="160"/>
      <c r="O162" s="160"/>
      <c r="P162" s="160"/>
      <c r="Q162" s="160"/>
      <c r="S162" s="113" t="s">
        <v>7</v>
      </c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H162" s="162" t="s">
        <v>136</v>
      </c>
      <c r="AI162" s="162"/>
      <c r="AJ162" s="162"/>
      <c r="AK162" s="162"/>
      <c r="AL162" s="162"/>
      <c r="AN162" s="163">
        <v>0</v>
      </c>
      <c r="AO162" s="163"/>
      <c r="AP162" s="163"/>
      <c r="AQ162" s="163"/>
      <c r="AR162" s="163"/>
      <c r="AS162" s="163"/>
      <c r="AT162" s="163">
        <f t="shared" si="2"/>
        <v>0</v>
      </c>
      <c r="AU162" s="164"/>
      <c r="AV162" s="164"/>
      <c r="AW162" s="164"/>
      <c r="AX162" s="164"/>
      <c r="BA162" s="163">
        <v>656</v>
      </c>
      <c r="BB162" s="163"/>
      <c r="BC162" s="163"/>
      <c r="BD162" s="163"/>
      <c r="BE162" s="163"/>
      <c r="BF162" s="163"/>
      <c r="BG162" s="163"/>
      <c r="BH162" s="163"/>
      <c r="BJ162" s="163">
        <v>0</v>
      </c>
      <c r="BK162" s="163"/>
      <c r="BL162" s="163"/>
      <c r="BM162" s="163"/>
      <c r="BN162" s="163"/>
    </row>
    <row r="163" spans="1:76" ht="14.25" customHeight="1" x14ac:dyDescent="0.3">
      <c r="A163" s="147"/>
      <c r="B163" s="153" t="s">
        <v>212</v>
      </c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47"/>
      <c r="AN163" s="149">
        <v>6000</v>
      </c>
      <c r="AO163" s="149"/>
      <c r="AP163" s="149"/>
      <c r="AQ163" s="149"/>
      <c r="AR163" s="149"/>
      <c r="AS163" s="149"/>
      <c r="AT163" s="149">
        <f t="shared" si="2"/>
        <v>6000</v>
      </c>
      <c r="AU163" s="149"/>
      <c r="AV163" s="149"/>
      <c r="AW163" s="149"/>
      <c r="AX163" s="149"/>
      <c r="AY163" s="147"/>
      <c r="AZ163" s="147"/>
      <c r="BA163" s="149">
        <v>5802</v>
      </c>
      <c r="BB163" s="149"/>
      <c r="BC163" s="149"/>
      <c r="BD163" s="149"/>
      <c r="BE163" s="149"/>
      <c r="BF163" s="149"/>
      <c r="BG163" s="149"/>
      <c r="BH163" s="149"/>
      <c r="BI163" s="147"/>
      <c r="BJ163" s="149">
        <f>(BA163/AT163)*100</f>
        <v>96.7</v>
      </c>
      <c r="BK163" s="149"/>
      <c r="BL163" s="149"/>
      <c r="BM163" s="149"/>
      <c r="BN163" s="149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</row>
    <row r="164" spans="1:76" ht="13.2" x14ac:dyDescent="0.3">
      <c r="A164" s="102"/>
      <c r="B164" s="154" t="s">
        <v>129</v>
      </c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02"/>
      <c r="AN164" s="155">
        <v>6000</v>
      </c>
      <c r="AO164" s="155"/>
      <c r="AP164" s="155"/>
      <c r="AQ164" s="155"/>
      <c r="AR164" s="155"/>
      <c r="AS164" s="155"/>
      <c r="AT164" s="155">
        <f t="shared" si="2"/>
        <v>6000</v>
      </c>
      <c r="AU164" s="155"/>
      <c r="AV164" s="155"/>
      <c r="AW164" s="155"/>
      <c r="AX164" s="155"/>
      <c r="AY164" s="102"/>
      <c r="AZ164" s="102"/>
      <c r="BA164" s="155">
        <v>5802</v>
      </c>
      <c r="BB164" s="155"/>
      <c r="BC164" s="155"/>
      <c r="BD164" s="155"/>
      <c r="BE164" s="155"/>
      <c r="BF164" s="155"/>
      <c r="BG164" s="155"/>
      <c r="BH164" s="155"/>
      <c r="BI164" s="102"/>
      <c r="BJ164" s="155">
        <f>(BA164/AT164)*100</f>
        <v>96.7</v>
      </c>
      <c r="BK164" s="155"/>
      <c r="BL164" s="155"/>
      <c r="BM164" s="155"/>
      <c r="BN164" s="155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</row>
    <row r="165" spans="1:76" ht="0.75" customHeight="1" x14ac:dyDescent="0.3">
      <c r="A165" s="102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02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02"/>
      <c r="AZ165" s="102"/>
      <c r="BA165" s="156"/>
      <c r="BB165" s="156"/>
      <c r="BC165" s="156"/>
      <c r="BD165" s="156"/>
      <c r="BE165" s="156"/>
      <c r="BF165" s="156"/>
      <c r="BG165" s="156"/>
      <c r="BH165" s="156"/>
      <c r="BI165" s="102"/>
      <c r="BJ165" s="102" t="e">
        <f>(BA165/AT165)*100</f>
        <v>#DIV/0!</v>
      </c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</row>
    <row r="166" spans="1:76" ht="13.5" customHeight="1" x14ac:dyDescent="0.3">
      <c r="A166" s="102"/>
      <c r="B166" s="102"/>
      <c r="C166" s="157"/>
      <c r="D166" s="157"/>
      <c r="E166" s="157"/>
      <c r="F166" s="157"/>
      <c r="G166" s="157"/>
      <c r="H166" s="157"/>
      <c r="I166" s="157"/>
      <c r="J166" s="157"/>
      <c r="K166" s="102"/>
      <c r="L166" s="157" t="s">
        <v>134</v>
      </c>
      <c r="M166" s="157"/>
      <c r="N166" s="157"/>
      <c r="O166" s="157"/>
      <c r="P166" s="157"/>
      <c r="Q166" s="157"/>
      <c r="R166" s="102"/>
      <c r="S166" s="154" t="s">
        <v>135</v>
      </c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02"/>
      <c r="AG166" s="102"/>
      <c r="AH166" s="158" t="s">
        <v>136</v>
      </c>
      <c r="AI166" s="158"/>
      <c r="AJ166" s="158"/>
      <c r="AK166" s="158"/>
      <c r="AL166" s="158"/>
      <c r="AM166" s="102"/>
      <c r="AN166" s="155">
        <v>6000</v>
      </c>
      <c r="AO166" s="155"/>
      <c r="AP166" s="155"/>
      <c r="AQ166" s="155"/>
      <c r="AR166" s="155"/>
      <c r="AS166" s="155"/>
      <c r="AT166" s="155">
        <f t="shared" si="2"/>
        <v>6000</v>
      </c>
      <c r="AU166" s="159"/>
      <c r="AV166" s="159"/>
      <c r="AW166" s="159"/>
      <c r="AX166" s="159"/>
      <c r="AY166" s="102"/>
      <c r="AZ166" s="102"/>
      <c r="BA166" s="155">
        <v>5802</v>
      </c>
      <c r="BB166" s="155"/>
      <c r="BC166" s="155"/>
      <c r="BD166" s="155"/>
      <c r="BE166" s="155"/>
      <c r="BF166" s="155"/>
      <c r="BG166" s="155"/>
      <c r="BH166" s="155"/>
      <c r="BI166" s="102"/>
      <c r="BJ166" s="155">
        <f>(BA166/AT166)*100</f>
        <v>96.7</v>
      </c>
      <c r="BK166" s="155"/>
      <c r="BL166" s="155"/>
      <c r="BM166" s="155"/>
      <c r="BN166" s="155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</row>
    <row r="167" spans="1:76" ht="13.5" customHeight="1" x14ac:dyDescent="0.3">
      <c r="C167" s="160"/>
      <c r="D167" s="160"/>
      <c r="E167" s="160"/>
      <c r="F167" s="160"/>
      <c r="G167" s="160"/>
      <c r="H167" s="160"/>
      <c r="I167" s="160"/>
      <c r="J167" s="160"/>
      <c r="L167" s="160" t="s">
        <v>146</v>
      </c>
      <c r="M167" s="160"/>
      <c r="N167" s="160"/>
      <c r="O167" s="160"/>
      <c r="P167" s="160"/>
      <c r="Q167" s="160"/>
      <c r="S167" s="161" t="s">
        <v>147</v>
      </c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H167" s="162" t="s">
        <v>136</v>
      </c>
      <c r="AI167" s="162"/>
      <c r="AJ167" s="162"/>
      <c r="AK167" s="162"/>
      <c r="AL167" s="162"/>
      <c r="AN167" s="163">
        <v>6000</v>
      </c>
      <c r="AO167" s="163"/>
      <c r="AP167" s="163"/>
      <c r="AQ167" s="163"/>
      <c r="AR167" s="163"/>
      <c r="AS167" s="163"/>
      <c r="AT167" s="163">
        <f t="shared" si="2"/>
        <v>6000</v>
      </c>
      <c r="AU167" s="164"/>
      <c r="AV167" s="164"/>
      <c r="AW167" s="164"/>
      <c r="AX167" s="164"/>
      <c r="BA167" s="163">
        <v>5802</v>
      </c>
      <c r="BB167" s="163"/>
      <c r="BC167" s="163"/>
      <c r="BD167" s="163"/>
      <c r="BE167" s="163"/>
      <c r="BF167" s="163"/>
      <c r="BG167" s="163"/>
      <c r="BH167" s="163"/>
      <c r="BJ167" s="163">
        <v>0</v>
      </c>
      <c r="BK167" s="163"/>
      <c r="BL167" s="163"/>
      <c r="BM167" s="163"/>
      <c r="BN167" s="163"/>
    </row>
    <row r="168" spans="1:76" ht="13.5" customHeight="1" x14ac:dyDescent="0.3">
      <c r="C168" s="160"/>
      <c r="D168" s="160"/>
      <c r="E168" s="160"/>
      <c r="F168" s="160"/>
      <c r="G168" s="160"/>
      <c r="H168" s="160"/>
      <c r="I168" s="160"/>
      <c r="J168" s="160"/>
      <c r="L168" s="160" t="s">
        <v>157</v>
      </c>
      <c r="M168" s="160"/>
      <c r="N168" s="160"/>
      <c r="O168" s="160"/>
      <c r="P168" s="160"/>
      <c r="Q168" s="160"/>
      <c r="S168" s="161" t="s">
        <v>20</v>
      </c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H168" s="162" t="s">
        <v>136</v>
      </c>
      <c r="AI168" s="162"/>
      <c r="AJ168" s="162"/>
      <c r="AK168" s="162"/>
      <c r="AL168" s="162"/>
      <c r="AN168" s="163">
        <v>6000</v>
      </c>
      <c r="AO168" s="163"/>
      <c r="AP168" s="163"/>
      <c r="AQ168" s="163"/>
      <c r="AR168" s="163"/>
      <c r="AS168" s="163"/>
      <c r="AT168" s="163">
        <f t="shared" si="2"/>
        <v>6000</v>
      </c>
      <c r="AU168" s="164"/>
      <c r="AV168" s="164"/>
      <c r="AW168" s="164"/>
      <c r="AX168" s="164"/>
      <c r="BA168" s="163">
        <v>5802</v>
      </c>
      <c r="BB168" s="163"/>
      <c r="BC168" s="163"/>
      <c r="BD168" s="163"/>
      <c r="BE168" s="163"/>
      <c r="BF168" s="163"/>
      <c r="BG168" s="163"/>
      <c r="BH168" s="163"/>
      <c r="BJ168" s="163">
        <v>0</v>
      </c>
      <c r="BK168" s="163"/>
      <c r="BL168" s="163"/>
      <c r="BM168" s="163"/>
      <c r="BN168" s="163"/>
    </row>
    <row r="169" spans="1:76" ht="13.5" customHeight="1" x14ac:dyDescent="0.3">
      <c r="C169" s="160"/>
      <c r="D169" s="160"/>
      <c r="E169" s="160"/>
      <c r="F169" s="160"/>
      <c r="G169" s="160"/>
      <c r="H169" s="160"/>
      <c r="I169" s="160"/>
      <c r="J169" s="160"/>
      <c r="L169" s="160">
        <v>3239</v>
      </c>
      <c r="M169" s="160"/>
      <c r="N169" s="160"/>
      <c r="O169" s="160"/>
      <c r="P169" s="160"/>
      <c r="Q169" s="160"/>
      <c r="S169" s="113" t="s">
        <v>8</v>
      </c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H169" s="162" t="s">
        <v>136</v>
      </c>
      <c r="AI169" s="162"/>
      <c r="AJ169" s="162"/>
      <c r="AK169" s="162"/>
      <c r="AL169" s="162"/>
      <c r="AN169" s="163">
        <v>0</v>
      </c>
      <c r="AO169" s="163"/>
      <c r="AP169" s="163"/>
      <c r="AQ169" s="163"/>
      <c r="AR169" s="163"/>
      <c r="AS169" s="163"/>
      <c r="AT169" s="163">
        <f>AN169</f>
        <v>0</v>
      </c>
      <c r="AU169" s="164"/>
      <c r="AV169" s="164"/>
      <c r="AW169" s="164"/>
      <c r="AX169" s="164"/>
      <c r="BA169" s="163">
        <v>5802</v>
      </c>
      <c r="BB169" s="163"/>
      <c r="BC169" s="163"/>
      <c r="BD169" s="163"/>
      <c r="BE169" s="163"/>
      <c r="BF169" s="163"/>
      <c r="BG169" s="163"/>
      <c r="BH169" s="163"/>
      <c r="BJ169" s="163">
        <v>0</v>
      </c>
      <c r="BK169" s="163"/>
      <c r="BL169" s="163"/>
      <c r="BM169" s="163"/>
      <c r="BN169" s="163"/>
    </row>
    <row r="170" spans="1:76" ht="14.25" customHeight="1" x14ac:dyDescent="0.3">
      <c r="A170" s="147"/>
      <c r="B170" s="153" t="s">
        <v>213</v>
      </c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47"/>
      <c r="AN170" s="149">
        <v>6000</v>
      </c>
      <c r="AO170" s="149"/>
      <c r="AP170" s="149"/>
      <c r="AQ170" s="149"/>
      <c r="AR170" s="149"/>
      <c r="AS170" s="149"/>
      <c r="AT170" s="149">
        <v>6000</v>
      </c>
      <c r="AU170" s="149"/>
      <c r="AV170" s="149"/>
      <c r="AW170" s="149"/>
      <c r="AX170" s="149"/>
      <c r="AY170" s="147"/>
      <c r="AZ170" s="147"/>
      <c r="BA170" s="149">
        <v>5135</v>
      </c>
      <c r="BB170" s="149"/>
      <c r="BC170" s="149"/>
      <c r="BD170" s="149"/>
      <c r="BE170" s="149"/>
      <c r="BF170" s="149"/>
      <c r="BG170" s="149"/>
      <c r="BH170" s="149"/>
      <c r="BI170" s="147"/>
      <c r="BJ170" s="149">
        <v>85.575999999999979</v>
      </c>
      <c r="BK170" s="149"/>
      <c r="BL170" s="149"/>
      <c r="BM170" s="149"/>
      <c r="BN170" s="149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</row>
    <row r="171" spans="1:76" ht="13.2" x14ac:dyDescent="0.3">
      <c r="A171" s="102"/>
      <c r="B171" s="154" t="s">
        <v>128</v>
      </c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02"/>
      <c r="AN171" s="155">
        <v>6000</v>
      </c>
      <c r="AO171" s="155"/>
      <c r="AP171" s="155"/>
      <c r="AQ171" s="155"/>
      <c r="AR171" s="155"/>
      <c r="AS171" s="155"/>
      <c r="AT171" s="155">
        <v>6000</v>
      </c>
      <c r="AU171" s="155"/>
      <c r="AV171" s="155"/>
      <c r="AW171" s="155"/>
      <c r="AX171" s="155"/>
      <c r="AY171" s="102"/>
      <c r="AZ171" s="102"/>
      <c r="BA171" s="155">
        <v>5135</v>
      </c>
      <c r="BB171" s="155"/>
      <c r="BC171" s="155"/>
      <c r="BD171" s="155"/>
      <c r="BE171" s="155"/>
      <c r="BF171" s="155"/>
      <c r="BG171" s="155"/>
      <c r="BH171" s="155"/>
      <c r="BI171" s="102"/>
      <c r="BJ171" s="155">
        <v>85.575999999999979</v>
      </c>
      <c r="BK171" s="155"/>
      <c r="BL171" s="155"/>
      <c r="BM171" s="155"/>
      <c r="BN171" s="155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</row>
    <row r="172" spans="1:76" ht="0.75" customHeight="1" x14ac:dyDescent="0.3">
      <c r="A172" s="102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02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02"/>
      <c r="AZ172" s="102"/>
      <c r="BA172" s="156"/>
      <c r="BB172" s="156"/>
      <c r="BC172" s="156"/>
      <c r="BD172" s="156"/>
      <c r="BE172" s="156"/>
      <c r="BF172" s="156"/>
      <c r="BG172" s="156"/>
      <c r="BH172" s="156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</row>
    <row r="173" spans="1:76" ht="13.5" customHeight="1" x14ac:dyDescent="0.3">
      <c r="A173" s="102"/>
      <c r="B173" s="102"/>
      <c r="C173" s="157"/>
      <c r="D173" s="157"/>
      <c r="E173" s="157"/>
      <c r="F173" s="157"/>
      <c r="G173" s="157"/>
      <c r="H173" s="157"/>
      <c r="I173" s="157"/>
      <c r="J173" s="157"/>
      <c r="K173" s="102"/>
      <c r="L173" s="157" t="s">
        <v>134</v>
      </c>
      <c r="M173" s="157"/>
      <c r="N173" s="157"/>
      <c r="O173" s="157"/>
      <c r="P173" s="157"/>
      <c r="Q173" s="157"/>
      <c r="R173" s="102"/>
      <c r="S173" s="154" t="s">
        <v>135</v>
      </c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02"/>
      <c r="AG173" s="102"/>
      <c r="AH173" s="158" t="s">
        <v>136</v>
      </c>
      <c r="AI173" s="158"/>
      <c r="AJ173" s="158"/>
      <c r="AK173" s="158"/>
      <c r="AL173" s="158"/>
      <c r="AM173" s="102"/>
      <c r="AN173" s="155">
        <v>6000</v>
      </c>
      <c r="AO173" s="155"/>
      <c r="AP173" s="155"/>
      <c r="AQ173" s="155"/>
      <c r="AR173" s="155"/>
      <c r="AS173" s="155"/>
      <c r="AT173" s="155">
        <f t="shared" ref="AT173:AT218" si="3">AN173</f>
        <v>6000</v>
      </c>
      <c r="AU173" s="159"/>
      <c r="AV173" s="159"/>
      <c r="AW173" s="159"/>
      <c r="AX173" s="159"/>
      <c r="AY173" s="102"/>
      <c r="AZ173" s="102"/>
      <c r="BA173" s="155">
        <v>5135</v>
      </c>
      <c r="BB173" s="155"/>
      <c r="BC173" s="155"/>
      <c r="BD173" s="155"/>
      <c r="BE173" s="155"/>
      <c r="BF173" s="155"/>
      <c r="BG173" s="155"/>
      <c r="BH173" s="155"/>
      <c r="BI173" s="102"/>
      <c r="BJ173" s="155">
        <v>85.58</v>
      </c>
      <c r="BK173" s="155"/>
      <c r="BL173" s="155"/>
      <c r="BM173" s="155"/>
      <c r="BN173" s="155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</row>
    <row r="174" spans="1:76" ht="13.5" customHeight="1" x14ac:dyDescent="0.3">
      <c r="C174" s="160"/>
      <c r="D174" s="160"/>
      <c r="E174" s="160"/>
      <c r="F174" s="160"/>
      <c r="G174" s="160"/>
      <c r="H174" s="160"/>
      <c r="I174" s="160"/>
      <c r="J174" s="160"/>
      <c r="L174" s="160" t="s">
        <v>146</v>
      </c>
      <c r="M174" s="160"/>
      <c r="N174" s="160"/>
      <c r="O174" s="160"/>
      <c r="P174" s="160"/>
      <c r="Q174" s="160"/>
      <c r="S174" s="161" t="s">
        <v>147</v>
      </c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H174" s="162" t="s">
        <v>136</v>
      </c>
      <c r="AI174" s="162"/>
      <c r="AJ174" s="162"/>
      <c r="AK174" s="162"/>
      <c r="AL174" s="162"/>
      <c r="AN174" s="163">
        <v>6000</v>
      </c>
      <c r="AO174" s="163"/>
      <c r="AP174" s="163"/>
      <c r="AQ174" s="163"/>
      <c r="AR174" s="163"/>
      <c r="AS174" s="163"/>
      <c r="AT174" s="163">
        <f t="shared" si="3"/>
        <v>6000</v>
      </c>
      <c r="AU174" s="164"/>
      <c r="AV174" s="164"/>
      <c r="AW174" s="164"/>
      <c r="AX174" s="164"/>
      <c r="BA174" s="163">
        <v>5135</v>
      </c>
      <c r="BB174" s="163"/>
      <c r="BC174" s="163"/>
      <c r="BD174" s="163"/>
      <c r="BE174" s="163"/>
      <c r="BF174" s="163"/>
      <c r="BG174" s="163"/>
      <c r="BH174" s="163"/>
      <c r="BJ174" s="163">
        <v>0</v>
      </c>
      <c r="BK174" s="163"/>
      <c r="BL174" s="163"/>
      <c r="BM174" s="163"/>
      <c r="BN174" s="163"/>
    </row>
    <row r="175" spans="1:76" ht="13.5" customHeight="1" x14ac:dyDescent="0.3">
      <c r="C175" s="160"/>
      <c r="D175" s="160"/>
      <c r="E175" s="160"/>
      <c r="F175" s="160"/>
      <c r="G175" s="160"/>
      <c r="H175" s="160"/>
      <c r="I175" s="160"/>
      <c r="J175" s="160"/>
      <c r="L175" s="160" t="s">
        <v>160</v>
      </c>
      <c r="M175" s="160"/>
      <c r="N175" s="160"/>
      <c r="O175" s="160"/>
      <c r="P175" s="160"/>
      <c r="Q175" s="160"/>
      <c r="S175" s="161" t="s">
        <v>100</v>
      </c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H175" s="162" t="s">
        <v>136</v>
      </c>
      <c r="AI175" s="162"/>
      <c r="AJ175" s="162"/>
      <c r="AK175" s="162"/>
      <c r="AL175" s="162"/>
      <c r="AN175" s="163">
        <v>6000</v>
      </c>
      <c r="AO175" s="163"/>
      <c r="AP175" s="163"/>
      <c r="AQ175" s="163"/>
      <c r="AR175" s="163"/>
      <c r="AS175" s="163"/>
      <c r="AT175" s="163">
        <f t="shared" si="3"/>
        <v>6000</v>
      </c>
      <c r="AU175" s="164"/>
      <c r="AV175" s="164"/>
      <c r="AW175" s="164"/>
      <c r="AX175" s="164"/>
      <c r="BA175" s="163">
        <v>5135</v>
      </c>
      <c r="BB175" s="163"/>
      <c r="BC175" s="163"/>
      <c r="BD175" s="163"/>
      <c r="BE175" s="163"/>
      <c r="BF175" s="163"/>
      <c r="BG175" s="163"/>
      <c r="BH175" s="163"/>
      <c r="BJ175" s="163">
        <v>0</v>
      </c>
      <c r="BK175" s="163"/>
      <c r="BL175" s="163"/>
      <c r="BM175" s="163"/>
      <c r="BN175" s="163"/>
    </row>
    <row r="176" spans="1:76" ht="13.5" customHeight="1" x14ac:dyDescent="0.3">
      <c r="C176" s="160"/>
      <c r="D176" s="160"/>
      <c r="E176" s="160"/>
      <c r="F176" s="160"/>
      <c r="G176" s="160"/>
      <c r="H176" s="160"/>
      <c r="I176" s="160"/>
      <c r="J176" s="160"/>
      <c r="L176" s="160">
        <v>3291</v>
      </c>
      <c r="M176" s="160"/>
      <c r="N176" s="160"/>
      <c r="O176" s="160"/>
      <c r="P176" s="160"/>
      <c r="Q176" s="160"/>
      <c r="S176" s="113" t="s">
        <v>214</v>
      </c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H176" s="162" t="s">
        <v>136</v>
      </c>
      <c r="AI176" s="162"/>
      <c r="AJ176" s="162"/>
      <c r="AK176" s="162"/>
      <c r="AL176" s="162"/>
      <c r="AN176" s="163">
        <v>0</v>
      </c>
      <c r="AO176" s="163"/>
      <c r="AP176" s="163"/>
      <c r="AQ176" s="163"/>
      <c r="AR176" s="163"/>
      <c r="AS176" s="163"/>
      <c r="AT176" s="163">
        <f>AN176</f>
        <v>0</v>
      </c>
      <c r="AU176" s="164"/>
      <c r="AV176" s="164"/>
      <c r="AW176" s="164"/>
      <c r="AX176" s="164"/>
      <c r="BA176" s="163">
        <v>5135</v>
      </c>
      <c r="BB176" s="163"/>
      <c r="BC176" s="163"/>
      <c r="BD176" s="163"/>
      <c r="BE176" s="163"/>
      <c r="BF176" s="163"/>
      <c r="BG176" s="163"/>
      <c r="BH176" s="163"/>
      <c r="BJ176" s="163">
        <v>0</v>
      </c>
      <c r="BK176" s="163"/>
      <c r="BL176" s="163"/>
      <c r="BM176" s="163"/>
      <c r="BN176" s="163"/>
    </row>
    <row r="177" spans="1:76" ht="13.5" customHeight="1" x14ac:dyDescent="0.3">
      <c r="C177" s="143"/>
      <c r="D177" s="143"/>
      <c r="E177" s="143"/>
      <c r="F177" s="143"/>
      <c r="G177" s="143"/>
      <c r="H177" s="143"/>
      <c r="I177" s="143"/>
      <c r="J177" s="143"/>
      <c r="L177" s="143"/>
      <c r="M177" s="143"/>
      <c r="N177" s="143"/>
      <c r="O177" s="143"/>
      <c r="P177" s="143"/>
      <c r="Q177" s="143"/>
      <c r="S177" s="113" t="s">
        <v>215</v>
      </c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27"/>
      <c r="AE177" s="127"/>
      <c r="AH177" s="144"/>
      <c r="AI177" s="144"/>
      <c r="AJ177" s="144"/>
      <c r="AK177" s="144"/>
      <c r="AL177" s="144"/>
      <c r="AN177" s="145"/>
      <c r="AO177" s="145"/>
      <c r="AP177" s="145"/>
      <c r="AQ177" s="145"/>
      <c r="AR177" s="145"/>
      <c r="AS177" s="145"/>
      <c r="AT177" s="145"/>
      <c r="AU177" s="146"/>
      <c r="AV177" s="146"/>
      <c r="AW177" s="146"/>
      <c r="AX177" s="146"/>
      <c r="BA177" s="145"/>
      <c r="BB177" s="163">
        <v>5135</v>
      </c>
      <c r="BC177" s="163"/>
      <c r="BD177" s="163"/>
      <c r="BE177" s="163"/>
      <c r="BF177" s="163"/>
      <c r="BG177" s="163"/>
      <c r="BH177" s="163"/>
      <c r="BJ177" s="145"/>
      <c r="BK177" s="145"/>
      <c r="BL177" s="145"/>
      <c r="BM177" s="145"/>
      <c r="BN177" s="145"/>
    </row>
    <row r="178" spans="1:76" ht="14.25" customHeight="1" x14ac:dyDescent="0.3">
      <c r="A178" s="147"/>
      <c r="B178" s="153" t="s">
        <v>216</v>
      </c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47"/>
      <c r="AN178" s="149">
        <v>13000</v>
      </c>
      <c r="AO178" s="149"/>
      <c r="AP178" s="149"/>
      <c r="AQ178" s="149"/>
      <c r="AR178" s="149"/>
      <c r="AS178" s="149"/>
      <c r="AT178" s="149">
        <f t="shared" si="3"/>
        <v>13000</v>
      </c>
      <c r="AU178" s="149"/>
      <c r="AV178" s="149"/>
      <c r="AW178" s="149"/>
      <c r="AX178" s="149"/>
      <c r="AY178" s="147"/>
      <c r="AZ178" s="147"/>
      <c r="BA178" s="149">
        <v>10223</v>
      </c>
      <c r="BB178" s="149"/>
      <c r="BC178" s="149"/>
      <c r="BD178" s="149"/>
      <c r="BE178" s="149"/>
      <c r="BF178" s="149"/>
      <c r="BG178" s="149"/>
      <c r="BH178" s="149"/>
      <c r="BI178" s="147"/>
      <c r="BJ178" s="149">
        <v>72.180769230769229</v>
      </c>
      <c r="BK178" s="149"/>
      <c r="BL178" s="149"/>
      <c r="BM178" s="149"/>
      <c r="BN178" s="149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</row>
    <row r="179" spans="1:76" ht="13.2" x14ac:dyDescent="0.3">
      <c r="A179" s="102"/>
      <c r="B179" s="154" t="s">
        <v>128</v>
      </c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02"/>
      <c r="AN179" s="155">
        <v>12000</v>
      </c>
      <c r="AO179" s="155"/>
      <c r="AP179" s="155"/>
      <c r="AQ179" s="155"/>
      <c r="AR179" s="155"/>
      <c r="AS179" s="155"/>
      <c r="AT179" s="155">
        <f t="shared" si="3"/>
        <v>12000</v>
      </c>
      <c r="AU179" s="155"/>
      <c r="AV179" s="155"/>
      <c r="AW179" s="155"/>
      <c r="AX179" s="155"/>
      <c r="AY179" s="102"/>
      <c r="AZ179" s="102"/>
      <c r="BA179" s="155">
        <v>9383</v>
      </c>
      <c r="BB179" s="155"/>
      <c r="BC179" s="155"/>
      <c r="BD179" s="155"/>
      <c r="BE179" s="155"/>
      <c r="BF179" s="155"/>
      <c r="BG179" s="155"/>
      <c r="BH179" s="155"/>
      <c r="BI179" s="102"/>
      <c r="BJ179" s="155">
        <v>78.19583333333334</v>
      </c>
      <c r="BK179" s="155"/>
      <c r="BL179" s="155"/>
      <c r="BM179" s="155"/>
      <c r="BN179" s="155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</row>
    <row r="180" spans="1:76" ht="0.75" customHeight="1" x14ac:dyDescent="0.3">
      <c r="A180" s="102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02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02"/>
      <c r="AZ180" s="102"/>
      <c r="BA180" s="156"/>
      <c r="BB180" s="156"/>
      <c r="BC180" s="156"/>
      <c r="BD180" s="156"/>
      <c r="BE180" s="156"/>
      <c r="BF180" s="156"/>
      <c r="BG180" s="156"/>
      <c r="BH180" s="156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</row>
    <row r="181" spans="1:76" ht="13.5" customHeight="1" x14ac:dyDescent="0.3">
      <c r="A181" s="102"/>
      <c r="B181" s="102"/>
      <c r="C181" s="157"/>
      <c r="D181" s="157"/>
      <c r="E181" s="157"/>
      <c r="F181" s="157"/>
      <c r="G181" s="157"/>
      <c r="H181" s="157"/>
      <c r="I181" s="157"/>
      <c r="J181" s="157"/>
      <c r="K181" s="102"/>
      <c r="L181" s="157" t="s">
        <v>134</v>
      </c>
      <c r="M181" s="157"/>
      <c r="N181" s="157"/>
      <c r="O181" s="157"/>
      <c r="P181" s="157"/>
      <c r="Q181" s="157"/>
      <c r="R181" s="102"/>
      <c r="S181" s="154" t="s">
        <v>135</v>
      </c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02"/>
      <c r="AG181" s="102"/>
      <c r="AH181" s="158" t="s">
        <v>136</v>
      </c>
      <c r="AI181" s="158"/>
      <c r="AJ181" s="158"/>
      <c r="AK181" s="158"/>
      <c r="AL181" s="158"/>
      <c r="AM181" s="102"/>
      <c r="AN181" s="155">
        <v>12000</v>
      </c>
      <c r="AO181" s="155"/>
      <c r="AP181" s="155"/>
      <c r="AQ181" s="155"/>
      <c r="AR181" s="155"/>
      <c r="AS181" s="155"/>
      <c r="AT181" s="155">
        <f t="shared" si="3"/>
        <v>12000</v>
      </c>
      <c r="AU181" s="159"/>
      <c r="AV181" s="159"/>
      <c r="AW181" s="159"/>
      <c r="AX181" s="159"/>
      <c r="AY181" s="102"/>
      <c r="AZ181" s="102"/>
      <c r="BA181" s="155">
        <v>9383</v>
      </c>
      <c r="BB181" s="155"/>
      <c r="BC181" s="155"/>
      <c r="BD181" s="155"/>
      <c r="BE181" s="155"/>
      <c r="BF181" s="155"/>
      <c r="BG181" s="155"/>
      <c r="BH181" s="155"/>
      <c r="BI181" s="102"/>
      <c r="BJ181" s="155">
        <v>78.2</v>
      </c>
      <c r="BK181" s="155"/>
      <c r="BL181" s="155"/>
      <c r="BM181" s="155"/>
      <c r="BN181" s="155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</row>
    <row r="182" spans="1:76" ht="13.5" customHeight="1" x14ac:dyDescent="0.3">
      <c r="C182" s="160"/>
      <c r="D182" s="160"/>
      <c r="E182" s="160"/>
      <c r="F182" s="160"/>
      <c r="G182" s="160"/>
      <c r="H182" s="160"/>
      <c r="I182" s="160"/>
      <c r="J182" s="160"/>
      <c r="L182" s="160" t="s">
        <v>146</v>
      </c>
      <c r="M182" s="160"/>
      <c r="N182" s="160"/>
      <c r="O182" s="160"/>
      <c r="P182" s="160"/>
      <c r="Q182" s="160"/>
      <c r="S182" s="161" t="s">
        <v>147</v>
      </c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H182" s="162" t="s">
        <v>136</v>
      </c>
      <c r="AI182" s="162"/>
      <c r="AJ182" s="162"/>
      <c r="AK182" s="162"/>
      <c r="AL182" s="162"/>
      <c r="AN182" s="163">
        <v>12000</v>
      </c>
      <c r="AO182" s="163"/>
      <c r="AP182" s="163"/>
      <c r="AQ182" s="163"/>
      <c r="AR182" s="163"/>
      <c r="AS182" s="163"/>
      <c r="AT182" s="163">
        <f t="shared" si="3"/>
        <v>12000</v>
      </c>
      <c r="AU182" s="164"/>
      <c r="AV182" s="164"/>
      <c r="AW182" s="164"/>
      <c r="AX182" s="164"/>
      <c r="BA182" s="163">
        <v>9383</v>
      </c>
      <c r="BB182" s="163"/>
      <c r="BC182" s="163"/>
      <c r="BD182" s="163"/>
      <c r="BE182" s="163"/>
      <c r="BF182" s="163"/>
      <c r="BG182" s="163"/>
      <c r="BH182" s="163"/>
      <c r="BJ182" s="163">
        <v>0</v>
      </c>
      <c r="BK182" s="163"/>
      <c r="BL182" s="163"/>
      <c r="BM182" s="163"/>
      <c r="BN182" s="163"/>
    </row>
    <row r="183" spans="1:76" ht="13.5" customHeight="1" x14ac:dyDescent="0.3">
      <c r="C183" s="160"/>
      <c r="D183" s="160"/>
      <c r="E183" s="160"/>
      <c r="F183" s="160"/>
      <c r="G183" s="160"/>
      <c r="H183" s="160"/>
      <c r="I183" s="160"/>
      <c r="J183" s="160"/>
      <c r="L183" s="160" t="s">
        <v>160</v>
      </c>
      <c r="M183" s="160"/>
      <c r="N183" s="160"/>
      <c r="O183" s="160"/>
      <c r="P183" s="160"/>
      <c r="Q183" s="160"/>
      <c r="S183" s="161" t="s">
        <v>100</v>
      </c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H183" s="162" t="s">
        <v>136</v>
      </c>
      <c r="AI183" s="162"/>
      <c r="AJ183" s="162"/>
      <c r="AK183" s="162"/>
      <c r="AL183" s="162"/>
      <c r="AN183" s="163">
        <v>12000</v>
      </c>
      <c r="AO183" s="163"/>
      <c r="AP183" s="163"/>
      <c r="AQ183" s="163"/>
      <c r="AR183" s="163"/>
      <c r="AS183" s="163"/>
      <c r="AT183" s="163">
        <f t="shared" si="3"/>
        <v>12000</v>
      </c>
      <c r="AU183" s="164"/>
      <c r="AV183" s="164"/>
      <c r="AW183" s="164"/>
      <c r="AX183" s="164"/>
      <c r="BA183" s="163">
        <v>9383</v>
      </c>
      <c r="BB183" s="163"/>
      <c r="BC183" s="163"/>
      <c r="BD183" s="163"/>
      <c r="BE183" s="163"/>
      <c r="BF183" s="163"/>
      <c r="BG183" s="163"/>
      <c r="BH183" s="163"/>
      <c r="BJ183" s="163">
        <v>0</v>
      </c>
      <c r="BK183" s="163"/>
      <c r="BL183" s="163"/>
      <c r="BM183" s="163"/>
      <c r="BN183" s="163"/>
    </row>
    <row r="184" spans="1:76" ht="13.5" customHeight="1" x14ac:dyDescent="0.3">
      <c r="C184" s="160"/>
      <c r="D184" s="160"/>
      <c r="E184" s="160"/>
      <c r="F184" s="160"/>
      <c r="G184" s="160"/>
      <c r="H184" s="160"/>
      <c r="I184" s="160"/>
      <c r="J184" s="160"/>
      <c r="L184" s="160">
        <v>3292</v>
      </c>
      <c r="M184" s="160"/>
      <c r="N184" s="160"/>
      <c r="O184" s="160"/>
      <c r="P184" s="160"/>
      <c r="Q184" s="160"/>
      <c r="S184" s="113" t="s">
        <v>9</v>
      </c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H184" s="162" t="s">
        <v>136</v>
      </c>
      <c r="AI184" s="162"/>
      <c r="AJ184" s="162"/>
      <c r="AK184" s="162"/>
      <c r="AL184" s="162"/>
      <c r="AN184" s="163">
        <v>0</v>
      </c>
      <c r="AO184" s="163"/>
      <c r="AP184" s="163"/>
      <c r="AQ184" s="163"/>
      <c r="AR184" s="163"/>
      <c r="AS184" s="163"/>
      <c r="AT184" s="163">
        <f>AN184</f>
        <v>0</v>
      </c>
      <c r="AU184" s="164"/>
      <c r="AV184" s="164"/>
      <c r="AW184" s="164"/>
      <c r="AX184" s="164"/>
      <c r="BA184" s="163">
        <v>9383</v>
      </c>
      <c r="BB184" s="163"/>
      <c r="BC184" s="163"/>
      <c r="BD184" s="163"/>
      <c r="BE184" s="163"/>
      <c r="BF184" s="163"/>
      <c r="BG184" s="163"/>
      <c r="BH184" s="163"/>
      <c r="BJ184" s="163">
        <v>0</v>
      </c>
      <c r="BK184" s="163"/>
      <c r="BL184" s="163"/>
      <c r="BM184" s="163"/>
      <c r="BN184" s="163"/>
    </row>
    <row r="185" spans="1:76" ht="13.2" x14ac:dyDescent="0.3">
      <c r="A185" s="102"/>
      <c r="B185" s="154" t="s">
        <v>129</v>
      </c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02"/>
      <c r="AN185" s="155">
        <v>1000</v>
      </c>
      <c r="AO185" s="155"/>
      <c r="AP185" s="155"/>
      <c r="AQ185" s="155"/>
      <c r="AR185" s="155"/>
      <c r="AS185" s="155"/>
      <c r="AT185" s="155">
        <f t="shared" si="3"/>
        <v>1000</v>
      </c>
      <c r="AU185" s="155"/>
      <c r="AV185" s="155"/>
      <c r="AW185" s="155"/>
      <c r="AX185" s="155"/>
      <c r="AY185" s="102"/>
      <c r="AZ185" s="102"/>
      <c r="BA185" s="155">
        <v>840</v>
      </c>
      <c r="BB185" s="155"/>
      <c r="BC185" s="155"/>
      <c r="BD185" s="155"/>
      <c r="BE185" s="155"/>
      <c r="BF185" s="155"/>
      <c r="BG185" s="155"/>
      <c r="BH185" s="155"/>
      <c r="BI185" s="102"/>
      <c r="BJ185" s="155">
        <v>0</v>
      </c>
      <c r="BK185" s="155"/>
      <c r="BL185" s="155"/>
      <c r="BM185" s="155"/>
      <c r="BN185" s="155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</row>
    <row r="186" spans="1:76" ht="0.75" customHeight="1" x14ac:dyDescent="0.3">
      <c r="A186" s="102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02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02"/>
      <c r="AZ186" s="102"/>
      <c r="BA186" s="156"/>
      <c r="BB186" s="156"/>
      <c r="BC186" s="156"/>
      <c r="BD186" s="156"/>
      <c r="BE186" s="156"/>
      <c r="BF186" s="156"/>
      <c r="BG186" s="156"/>
      <c r="BH186" s="156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</row>
    <row r="187" spans="1:76" ht="13.5" customHeight="1" x14ac:dyDescent="0.3">
      <c r="A187" s="102"/>
      <c r="B187" s="102"/>
      <c r="C187" s="157"/>
      <c r="D187" s="157"/>
      <c r="E187" s="157"/>
      <c r="F187" s="157"/>
      <c r="G187" s="157"/>
      <c r="H187" s="157"/>
      <c r="I187" s="157"/>
      <c r="J187" s="157"/>
      <c r="K187" s="102"/>
      <c r="L187" s="157" t="s">
        <v>134</v>
      </c>
      <c r="M187" s="157"/>
      <c r="N187" s="157"/>
      <c r="O187" s="157"/>
      <c r="P187" s="157"/>
      <c r="Q187" s="157"/>
      <c r="R187" s="102"/>
      <c r="S187" s="154" t="s">
        <v>135</v>
      </c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02"/>
      <c r="AG187" s="102"/>
      <c r="AH187" s="158" t="s">
        <v>136</v>
      </c>
      <c r="AI187" s="158"/>
      <c r="AJ187" s="158"/>
      <c r="AK187" s="158"/>
      <c r="AL187" s="158"/>
      <c r="AM187" s="102"/>
      <c r="AN187" s="155">
        <v>1000</v>
      </c>
      <c r="AO187" s="155"/>
      <c r="AP187" s="155"/>
      <c r="AQ187" s="155"/>
      <c r="AR187" s="155"/>
      <c r="AS187" s="155"/>
      <c r="AT187" s="155">
        <f t="shared" si="3"/>
        <v>1000</v>
      </c>
      <c r="AU187" s="159"/>
      <c r="AV187" s="159"/>
      <c r="AW187" s="159"/>
      <c r="AX187" s="159"/>
      <c r="AY187" s="102"/>
      <c r="AZ187" s="102"/>
      <c r="BA187" s="155">
        <v>840</v>
      </c>
      <c r="BB187" s="155"/>
      <c r="BC187" s="155"/>
      <c r="BD187" s="155"/>
      <c r="BE187" s="155"/>
      <c r="BF187" s="155"/>
      <c r="BG187" s="155"/>
      <c r="BH187" s="155"/>
      <c r="BI187" s="102"/>
      <c r="BJ187" s="155">
        <v>0</v>
      </c>
      <c r="BK187" s="155"/>
      <c r="BL187" s="155"/>
      <c r="BM187" s="155"/>
      <c r="BN187" s="155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</row>
    <row r="188" spans="1:76" ht="13.5" customHeight="1" x14ac:dyDescent="0.3">
      <c r="C188" s="160"/>
      <c r="D188" s="160"/>
      <c r="E188" s="160"/>
      <c r="F188" s="160"/>
      <c r="G188" s="160"/>
      <c r="H188" s="160"/>
      <c r="I188" s="160"/>
      <c r="J188" s="160"/>
      <c r="L188" s="160" t="s">
        <v>146</v>
      </c>
      <c r="M188" s="160"/>
      <c r="N188" s="160"/>
      <c r="O188" s="160"/>
      <c r="P188" s="160"/>
      <c r="Q188" s="160"/>
      <c r="S188" s="161" t="s">
        <v>147</v>
      </c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H188" s="162" t="s">
        <v>136</v>
      </c>
      <c r="AI188" s="162"/>
      <c r="AJ188" s="162"/>
      <c r="AK188" s="162"/>
      <c r="AL188" s="162"/>
      <c r="AN188" s="163">
        <v>1000</v>
      </c>
      <c r="AO188" s="163"/>
      <c r="AP188" s="163"/>
      <c r="AQ188" s="163"/>
      <c r="AR188" s="163"/>
      <c r="AS188" s="163"/>
      <c r="AT188" s="163">
        <f t="shared" si="3"/>
        <v>1000</v>
      </c>
      <c r="AU188" s="164"/>
      <c r="AV188" s="164"/>
      <c r="AW188" s="164"/>
      <c r="AX188" s="164"/>
      <c r="BA188" s="163">
        <v>840</v>
      </c>
      <c r="BB188" s="163"/>
      <c r="BC188" s="163"/>
      <c r="BD188" s="163"/>
      <c r="BE188" s="163"/>
      <c r="BF188" s="163"/>
      <c r="BG188" s="163"/>
      <c r="BH188" s="163"/>
      <c r="BJ188" s="163">
        <v>0</v>
      </c>
      <c r="BK188" s="163"/>
      <c r="BL188" s="163"/>
      <c r="BM188" s="163"/>
      <c r="BN188" s="163"/>
    </row>
    <row r="189" spans="1:76" ht="13.5" customHeight="1" x14ac:dyDescent="0.3">
      <c r="C189" s="160"/>
      <c r="D189" s="160"/>
      <c r="E189" s="160"/>
      <c r="F189" s="160"/>
      <c r="G189" s="160"/>
      <c r="H189" s="160"/>
      <c r="I189" s="160"/>
      <c r="J189" s="160"/>
      <c r="L189" s="160" t="s">
        <v>160</v>
      </c>
      <c r="M189" s="160"/>
      <c r="N189" s="160"/>
      <c r="O189" s="160"/>
      <c r="P189" s="160"/>
      <c r="Q189" s="160"/>
      <c r="S189" s="161" t="s">
        <v>100</v>
      </c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H189" s="162" t="s">
        <v>136</v>
      </c>
      <c r="AI189" s="162"/>
      <c r="AJ189" s="162"/>
      <c r="AK189" s="162"/>
      <c r="AL189" s="162"/>
      <c r="AN189" s="163">
        <v>1000</v>
      </c>
      <c r="AO189" s="163"/>
      <c r="AP189" s="163"/>
      <c r="AQ189" s="163"/>
      <c r="AR189" s="163"/>
      <c r="AS189" s="163"/>
      <c r="AT189" s="163">
        <f t="shared" si="3"/>
        <v>1000</v>
      </c>
      <c r="AU189" s="164"/>
      <c r="AV189" s="164"/>
      <c r="AW189" s="164"/>
      <c r="AX189" s="164"/>
      <c r="BA189" s="163">
        <v>840</v>
      </c>
      <c r="BB189" s="163"/>
      <c r="BC189" s="163"/>
      <c r="BD189" s="163"/>
      <c r="BE189" s="163"/>
      <c r="BF189" s="163"/>
      <c r="BG189" s="163"/>
      <c r="BH189" s="163"/>
      <c r="BJ189" s="163">
        <v>0</v>
      </c>
      <c r="BK189" s="163"/>
      <c r="BL189" s="163"/>
      <c r="BM189" s="163"/>
      <c r="BN189" s="163"/>
    </row>
    <row r="190" spans="1:76" ht="13.5" customHeight="1" x14ac:dyDescent="0.3">
      <c r="C190" s="160"/>
      <c r="D190" s="160"/>
      <c r="E190" s="160"/>
      <c r="F190" s="160"/>
      <c r="G190" s="160"/>
      <c r="H190" s="160"/>
      <c r="I190" s="160"/>
      <c r="J190" s="160"/>
      <c r="L190" s="160">
        <v>3292</v>
      </c>
      <c r="M190" s="160"/>
      <c r="N190" s="160"/>
      <c r="O190" s="160"/>
      <c r="P190" s="160"/>
      <c r="Q190" s="160"/>
      <c r="S190" s="113" t="s">
        <v>9</v>
      </c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H190" s="162" t="s">
        <v>136</v>
      </c>
      <c r="AI190" s="162"/>
      <c r="AJ190" s="162"/>
      <c r="AK190" s="162"/>
      <c r="AL190" s="162"/>
      <c r="AN190" s="163">
        <v>0</v>
      </c>
      <c r="AO190" s="163"/>
      <c r="AP190" s="163"/>
      <c r="AQ190" s="163"/>
      <c r="AR190" s="163"/>
      <c r="AS190" s="163"/>
      <c r="AT190" s="163">
        <f t="shared" si="3"/>
        <v>0</v>
      </c>
      <c r="AU190" s="164"/>
      <c r="AV190" s="164"/>
      <c r="AW190" s="164"/>
      <c r="AX190" s="164"/>
      <c r="BA190" s="163">
        <v>840</v>
      </c>
      <c r="BB190" s="163"/>
      <c r="BC190" s="163"/>
      <c r="BD190" s="163"/>
      <c r="BE190" s="163"/>
      <c r="BF190" s="163"/>
      <c r="BG190" s="163"/>
      <c r="BH190" s="163"/>
      <c r="BJ190" s="163">
        <v>0</v>
      </c>
      <c r="BK190" s="163"/>
      <c r="BL190" s="163"/>
      <c r="BM190" s="163"/>
      <c r="BN190" s="163"/>
    </row>
    <row r="191" spans="1:76" ht="14.25" customHeight="1" x14ac:dyDescent="0.3">
      <c r="A191" s="147"/>
      <c r="B191" s="153" t="s">
        <v>217</v>
      </c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47"/>
      <c r="AN191" s="149">
        <v>2000</v>
      </c>
      <c r="AO191" s="149"/>
      <c r="AP191" s="149"/>
      <c r="AQ191" s="149"/>
      <c r="AR191" s="149"/>
      <c r="AS191" s="149"/>
      <c r="AT191" s="149">
        <f t="shared" si="3"/>
        <v>2000</v>
      </c>
      <c r="AU191" s="149"/>
      <c r="AV191" s="149"/>
      <c r="AW191" s="149"/>
      <c r="AX191" s="149"/>
      <c r="AY191" s="147"/>
      <c r="AZ191" s="147"/>
      <c r="BA191" s="149">
        <v>1913</v>
      </c>
      <c r="BB191" s="149"/>
      <c r="BC191" s="149"/>
      <c r="BD191" s="149"/>
      <c r="BE191" s="149"/>
      <c r="BF191" s="149"/>
      <c r="BG191" s="149"/>
      <c r="BH191" s="149"/>
      <c r="BI191" s="147"/>
      <c r="BJ191" s="149">
        <v>0</v>
      </c>
      <c r="BK191" s="149"/>
      <c r="BL191" s="149"/>
      <c r="BM191" s="149"/>
      <c r="BN191" s="149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</row>
    <row r="192" spans="1:76" ht="13.2" x14ac:dyDescent="0.3">
      <c r="A192" s="102"/>
      <c r="B192" s="154" t="s">
        <v>129</v>
      </c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02"/>
      <c r="AN192" s="155">
        <v>2000</v>
      </c>
      <c r="AO192" s="155"/>
      <c r="AP192" s="155"/>
      <c r="AQ192" s="155"/>
      <c r="AR192" s="155"/>
      <c r="AS192" s="155"/>
      <c r="AT192" s="155">
        <f t="shared" si="3"/>
        <v>2000</v>
      </c>
      <c r="AU192" s="155"/>
      <c r="AV192" s="155"/>
      <c r="AW192" s="155"/>
      <c r="AX192" s="155"/>
      <c r="AY192" s="102"/>
      <c r="AZ192" s="102"/>
      <c r="BA192" s="155">
        <v>1913</v>
      </c>
      <c r="BB192" s="155"/>
      <c r="BC192" s="155"/>
      <c r="BD192" s="155"/>
      <c r="BE192" s="155"/>
      <c r="BF192" s="155"/>
      <c r="BG192" s="155"/>
      <c r="BH192" s="155"/>
      <c r="BI192" s="102"/>
      <c r="BJ192" s="155">
        <v>0</v>
      </c>
      <c r="BK192" s="155"/>
      <c r="BL192" s="155"/>
      <c r="BM192" s="155"/>
      <c r="BN192" s="155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</row>
    <row r="193" spans="1:76" ht="0.75" customHeight="1" x14ac:dyDescent="0.3">
      <c r="A193" s="102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02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02"/>
      <c r="AZ193" s="102"/>
      <c r="BA193" s="156"/>
      <c r="BB193" s="156"/>
      <c r="BC193" s="156"/>
      <c r="BD193" s="156"/>
      <c r="BE193" s="156"/>
      <c r="BF193" s="156"/>
      <c r="BG193" s="156"/>
      <c r="BH193" s="156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</row>
    <row r="194" spans="1:76" ht="13.5" customHeight="1" x14ac:dyDescent="0.3">
      <c r="A194" s="102"/>
      <c r="B194" s="102"/>
      <c r="C194" s="157"/>
      <c r="D194" s="157"/>
      <c r="E194" s="157"/>
      <c r="F194" s="157"/>
      <c r="G194" s="157"/>
      <c r="H194" s="157"/>
      <c r="I194" s="157"/>
      <c r="J194" s="157"/>
      <c r="K194" s="102"/>
      <c r="L194" s="157" t="s">
        <v>134</v>
      </c>
      <c r="M194" s="157"/>
      <c r="N194" s="157"/>
      <c r="O194" s="157"/>
      <c r="P194" s="157"/>
      <c r="Q194" s="157"/>
      <c r="R194" s="102"/>
      <c r="S194" s="154" t="s">
        <v>135</v>
      </c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02"/>
      <c r="AG194" s="102"/>
      <c r="AH194" s="158" t="s">
        <v>136</v>
      </c>
      <c r="AI194" s="158"/>
      <c r="AJ194" s="158"/>
      <c r="AK194" s="158"/>
      <c r="AL194" s="158"/>
      <c r="AM194" s="102"/>
      <c r="AN194" s="155">
        <v>2000</v>
      </c>
      <c r="AO194" s="155"/>
      <c r="AP194" s="155"/>
      <c r="AQ194" s="155"/>
      <c r="AR194" s="155"/>
      <c r="AS194" s="155"/>
      <c r="AT194" s="155">
        <f t="shared" si="3"/>
        <v>2000</v>
      </c>
      <c r="AU194" s="159"/>
      <c r="AV194" s="159"/>
      <c r="AW194" s="159"/>
      <c r="AX194" s="159"/>
      <c r="AY194" s="102"/>
      <c r="AZ194" s="102"/>
      <c r="BA194" s="155">
        <v>1913</v>
      </c>
      <c r="BB194" s="155"/>
      <c r="BC194" s="155"/>
      <c r="BD194" s="155"/>
      <c r="BE194" s="155"/>
      <c r="BF194" s="155"/>
      <c r="BG194" s="155"/>
      <c r="BH194" s="155"/>
      <c r="BI194" s="102"/>
      <c r="BJ194" s="155">
        <v>0</v>
      </c>
      <c r="BK194" s="155"/>
      <c r="BL194" s="155"/>
      <c r="BM194" s="155"/>
      <c r="BN194" s="155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</row>
    <row r="195" spans="1:76" ht="13.5" customHeight="1" x14ac:dyDescent="0.3">
      <c r="C195" s="160"/>
      <c r="D195" s="160"/>
      <c r="E195" s="160"/>
      <c r="F195" s="160"/>
      <c r="G195" s="160"/>
      <c r="H195" s="160"/>
      <c r="I195" s="160"/>
      <c r="J195" s="160"/>
      <c r="L195" s="160" t="s">
        <v>146</v>
      </c>
      <c r="M195" s="160"/>
      <c r="N195" s="160"/>
      <c r="O195" s="160"/>
      <c r="P195" s="160"/>
      <c r="Q195" s="160"/>
      <c r="S195" s="161" t="s">
        <v>147</v>
      </c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H195" s="162" t="s">
        <v>136</v>
      </c>
      <c r="AI195" s="162"/>
      <c r="AJ195" s="162"/>
      <c r="AK195" s="162"/>
      <c r="AL195" s="162"/>
      <c r="AN195" s="163">
        <v>2000</v>
      </c>
      <c r="AO195" s="163"/>
      <c r="AP195" s="163"/>
      <c r="AQ195" s="163"/>
      <c r="AR195" s="163"/>
      <c r="AS195" s="163"/>
      <c r="AT195" s="163">
        <f t="shared" si="3"/>
        <v>2000</v>
      </c>
      <c r="AU195" s="164"/>
      <c r="AV195" s="164"/>
      <c r="AW195" s="164"/>
      <c r="AX195" s="164"/>
      <c r="BA195" s="163">
        <v>1913</v>
      </c>
      <c r="BB195" s="163"/>
      <c r="BC195" s="163"/>
      <c r="BD195" s="163"/>
      <c r="BE195" s="163"/>
      <c r="BF195" s="163"/>
      <c r="BG195" s="163"/>
      <c r="BH195" s="163"/>
      <c r="BJ195" s="163">
        <v>0</v>
      </c>
      <c r="BK195" s="163"/>
      <c r="BL195" s="163"/>
      <c r="BM195" s="163"/>
      <c r="BN195" s="163"/>
    </row>
    <row r="196" spans="1:76" ht="13.5" customHeight="1" x14ac:dyDescent="0.3">
      <c r="C196" s="160"/>
      <c r="D196" s="160"/>
      <c r="E196" s="160"/>
      <c r="F196" s="160"/>
      <c r="G196" s="160"/>
      <c r="H196" s="160"/>
      <c r="I196" s="160"/>
      <c r="J196" s="160"/>
      <c r="L196" s="160" t="s">
        <v>160</v>
      </c>
      <c r="M196" s="160"/>
      <c r="N196" s="160"/>
      <c r="O196" s="160"/>
      <c r="P196" s="160"/>
      <c r="Q196" s="160"/>
      <c r="S196" s="161" t="s">
        <v>100</v>
      </c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H196" s="162" t="s">
        <v>136</v>
      </c>
      <c r="AI196" s="162"/>
      <c r="AJ196" s="162"/>
      <c r="AK196" s="162"/>
      <c r="AL196" s="162"/>
      <c r="AN196" s="163">
        <v>2000</v>
      </c>
      <c r="AO196" s="163"/>
      <c r="AP196" s="163"/>
      <c r="AQ196" s="163"/>
      <c r="AR196" s="163"/>
      <c r="AS196" s="163"/>
      <c r="AT196" s="163">
        <f t="shared" si="3"/>
        <v>2000</v>
      </c>
      <c r="AU196" s="164"/>
      <c r="AV196" s="164"/>
      <c r="AW196" s="164"/>
      <c r="AX196" s="164"/>
      <c r="BA196" s="163">
        <v>1913</v>
      </c>
      <c r="BB196" s="163"/>
      <c r="BC196" s="163"/>
      <c r="BD196" s="163"/>
      <c r="BE196" s="163"/>
      <c r="BF196" s="163"/>
      <c r="BG196" s="163"/>
      <c r="BH196" s="163"/>
      <c r="BJ196" s="163">
        <v>0</v>
      </c>
      <c r="BK196" s="163"/>
      <c r="BL196" s="163"/>
      <c r="BM196" s="163"/>
      <c r="BN196" s="163"/>
    </row>
    <row r="197" spans="1:76" ht="13.5" customHeight="1" x14ac:dyDescent="0.3">
      <c r="C197" s="160"/>
      <c r="D197" s="160"/>
      <c r="E197" s="160"/>
      <c r="F197" s="160"/>
      <c r="G197" s="160"/>
      <c r="H197" s="160"/>
      <c r="I197" s="160"/>
      <c r="J197" s="160"/>
      <c r="L197" s="160">
        <v>3293</v>
      </c>
      <c r="M197" s="160"/>
      <c r="N197" s="160"/>
      <c r="O197" s="160"/>
      <c r="P197" s="160"/>
      <c r="Q197" s="160"/>
      <c r="S197" s="113" t="s">
        <v>10</v>
      </c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H197" s="162" t="s">
        <v>136</v>
      </c>
      <c r="AI197" s="162"/>
      <c r="AJ197" s="162"/>
      <c r="AK197" s="162"/>
      <c r="AL197" s="162"/>
      <c r="AN197" s="163">
        <v>0</v>
      </c>
      <c r="AO197" s="163"/>
      <c r="AP197" s="163"/>
      <c r="AQ197" s="163"/>
      <c r="AR197" s="163"/>
      <c r="AS197" s="163"/>
      <c r="AT197" s="163">
        <f>AN197</f>
        <v>0</v>
      </c>
      <c r="AU197" s="164"/>
      <c r="AV197" s="164"/>
      <c r="AW197" s="164"/>
      <c r="AX197" s="164"/>
      <c r="BA197" s="163">
        <v>1913</v>
      </c>
      <c r="BB197" s="163"/>
      <c r="BC197" s="163"/>
      <c r="BD197" s="163"/>
      <c r="BE197" s="163"/>
      <c r="BF197" s="163"/>
      <c r="BG197" s="163"/>
      <c r="BH197" s="163"/>
      <c r="BJ197" s="163">
        <v>0</v>
      </c>
      <c r="BK197" s="163"/>
      <c r="BL197" s="163"/>
      <c r="BM197" s="163"/>
      <c r="BN197" s="163"/>
    </row>
    <row r="198" spans="1:76" ht="14.25" customHeight="1" x14ac:dyDescent="0.3">
      <c r="A198" s="147"/>
      <c r="B198" s="153" t="s">
        <v>218</v>
      </c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47"/>
      <c r="AN198" s="149">
        <v>3000</v>
      </c>
      <c r="AO198" s="149"/>
      <c r="AP198" s="149"/>
      <c r="AQ198" s="149"/>
      <c r="AR198" s="149"/>
      <c r="AS198" s="149"/>
      <c r="AT198" s="149">
        <f t="shared" si="3"/>
        <v>3000</v>
      </c>
      <c r="AU198" s="149"/>
      <c r="AV198" s="149"/>
      <c r="AW198" s="149"/>
      <c r="AX198" s="149"/>
      <c r="AY198" s="147"/>
      <c r="AZ198" s="147"/>
      <c r="BA198" s="149">
        <v>2350</v>
      </c>
      <c r="BB198" s="149"/>
      <c r="BC198" s="149"/>
      <c r="BD198" s="149"/>
      <c r="BE198" s="149"/>
      <c r="BF198" s="149"/>
      <c r="BG198" s="149"/>
      <c r="BH198" s="149"/>
      <c r="BI198" s="147"/>
      <c r="BJ198" s="149">
        <v>0</v>
      </c>
      <c r="BK198" s="149"/>
      <c r="BL198" s="149"/>
      <c r="BM198" s="149"/>
      <c r="BN198" s="149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</row>
    <row r="199" spans="1:76" ht="13.2" x14ac:dyDescent="0.3">
      <c r="A199" s="102"/>
      <c r="B199" s="154" t="s">
        <v>129</v>
      </c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02"/>
      <c r="AN199" s="155">
        <v>3000</v>
      </c>
      <c r="AO199" s="155"/>
      <c r="AP199" s="155"/>
      <c r="AQ199" s="155"/>
      <c r="AR199" s="155"/>
      <c r="AS199" s="155"/>
      <c r="AT199" s="155">
        <f t="shared" si="3"/>
        <v>3000</v>
      </c>
      <c r="AU199" s="155"/>
      <c r="AV199" s="155"/>
      <c r="AW199" s="155"/>
      <c r="AX199" s="155"/>
      <c r="AY199" s="102"/>
      <c r="AZ199" s="102"/>
      <c r="BA199" s="155">
        <v>2350</v>
      </c>
      <c r="BB199" s="155"/>
      <c r="BC199" s="155"/>
      <c r="BD199" s="155"/>
      <c r="BE199" s="155"/>
      <c r="BF199" s="155"/>
      <c r="BG199" s="155"/>
      <c r="BH199" s="155"/>
      <c r="BI199" s="102"/>
      <c r="BJ199" s="155">
        <v>0</v>
      </c>
      <c r="BK199" s="155"/>
      <c r="BL199" s="155"/>
      <c r="BM199" s="155"/>
      <c r="BN199" s="155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</row>
    <row r="200" spans="1:76" ht="0.75" customHeight="1" x14ac:dyDescent="0.3">
      <c r="A200" s="102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02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02"/>
      <c r="AZ200" s="102"/>
      <c r="BA200" s="156"/>
      <c r="BB200" s="156"/>
      <c r="BC200" s="156"/>
      <c r="BD200" s="156"/>
      <c r="BE200" s="156"/>
      <c r="BF200" s="156"/>
      <c r="BG200" s="156"/>
      <c r="BH200" s="156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</row>
    <row r="201" spans="1:76" ht="13.5" customHeight="1" x14ac:dyDescent="0.3">
      <c r="A201" s="102"/>
      <c r="B201" s="102"/>
      <c r="C201" s="157"/>
      <c r="D201" s="157"/>
      <c r="E201" s="157"/>
      <c r="F201" s="157"/>
      <c r="G201" s="157"/>
      <c r="H201" s="157"/>
      <c r="I201" s="157"/>
      <c r="J201" s="157"/>
      <c r="K201" s="102"/>
      <c r="L201" s="157" t="s">
        <v>134</v>
      </c>
      <c r="M201" s="157"/>
      <c r="N201" s="157"/>
      <c r="O201" s="157"/>
      <c r="P201" s="157"/>
      <c r="Q201" s="157"/>
      <c r="R201" s="102"/>
      <c r="S201" s="154" t="s">
        <v>135</v>
      </c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02"/>
      <c r="AG201" s="102"/>
      <c r="AH201" s="158" t="s">
        <v>136</v>
      </c>
      <c r="AI201" s="158"/>
      <c r="AJ201" s="158"/>
      <c r="AK201" s="158"/>
      <c r="AL201" s="158"/>
      <c r="AM201" s="102"/>
      <c r="AN201" s="155">
        <v>3000</v>
      </c>
      <c r="AO201" s="155"/>
      <c r="AP201" s="155"/>
      <c r="AQ201" s="155"/>
      <c r="AR201" s="155"/>
      <c r="AS201" s="155"/>
      <c r="AT201" s="155">
        <f t="shared" si="3"/>
        <v>3000</v>
      </c>
      <c r="AU201" s="159"/>
      <c r="AV201" s="159"/>
      <c r="AW201" s="159"/>
      <c r="AX201" s="159"/>
      <c r="AY201" s="102"/>
      <c r="AZ201" s="102"/>
      <c r="BA201" s="155">
        <v>2350</v>
      </c>
      <c r="BB201" s="155"/>
      <c r="BC201" s="155"/>
      <c r="BD201" s="155"/>
      <c r="BE201" s="155"/>
      <c r="BF201" s="155"/>
      <c r="BG201" s="155"/>
      <c r="BH201" s="155"/>
      <c r="BI201" s="102"/>
      <c r="BJ201" s="155">
        <v>0</v>
      </c>
      <c r="BK201" s="155"/>
      <c r="BL201" s="155"/>
      <c r="BM201" s="155"/>
      <c r="BN201" s="155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</row>
    <row r="202" spans="1:76" ht="5.25" customHeight="1" x14ac:dyDescent="0.3">
      <c r="C202" s="160"/>
      <c r="D202" s="160"/>
      <c r="E202" s="160"/>
      <c r="F202" s="160"/>
      <c r="G202" s="160"/>
      <c r="H202" s="160"/>
      <c r="I202" s="160"/>
      <c r="J202" s="160"/>
      <c r="L202" s="160" t="s">
        <v>146</v>
      </c>
      <c r="M202" s="160"/>
      <c r="N202" s="160"/>
      <c r="O202" s="160"/>
      <c r="P202" s="160"/>
      <c r="Q202" s="160"/>
      <c r="S202" s="161" t="s">
        <v>147</v>
      </c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H202" s="162" t="s">
        <v>136</v>
      </c>
      <c r="AI202" s="162"/>
      <c r="AJ202" s="162"/>
      <c r="AK202" s="162"/>
      <c r="AL202" s="162"/>
      <c r="AN202" s="163">
        <v>3000</v>
      </c>
      <c r="AO202" s="163"/>
      <c r="AP202" s="163"/>
      <c r="AQ202" s="163"/>
      <c r="AR202" s="163"/>
      <c r="AS202" s="163"/>
      <c r="AT202" s="163">
        <f t="shared" si="3"/>
        <v>3000</v>
      </c>
      <c r="AU202" s="164"/>
      <c r="AV202" s="164"/>
      <c r="AW202" s="164"/>
      <c r="AX202" s="164"/>
      <c r="BA202" s="163">
        <v>2350</v>
      </c>
      <c r="BB202" s="163"/>
      <c r="BC202" s="163"/>
      <c r="BD202" s="163"/>
      <c r="BE202" s="163"/>
      <c r="BF202" s="163"/>
      <c r="BG202" s="163"/>
      <c r="BH202" s="163"/>
      <c r="BJ202" s="163">
        <v>0</v>
      </c>
      <c r="BK202" s="163"/>
      <c r="BL202" s="163"/>
      <c r="BM202" s="163"/>
      <c r="BN202" s="163"/>
    </row>
    <row r="203" spans="1:76" ht="8.25" customHeight="1" x14ac:dyDescent="0.3">
      <c r="C203" s="160"/>
      <c r="D203" s="160"/>
      <c r="E203" s="160"/>
      <c r="F203" s="160"/>
      <c r="G203" s="160"/>
      <c r="H203" s="160"/>
      <c r="I203" s="160"/>
      <c r="J203" s="160"/>
      <c r="L203" s="160"/>
      <c r="M203" s="160"/>
      <c r="N203" s="160"/>
      <c r="O203" s="160"/>
      <c r="P203" s="160"/>
      <c r="Q203" s="160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H203" s="162"/>
      <c r="AI203" s="162"/>
      <c r="AJ203" s="162"/>
      <c r="AK203" s="162"/>
      <c r="AL203" s="162"/>
      <c r="AN203" s="163"/>
      <c r="AO203" s="163"/>
      <c r="AP203" s="163"/>
      <c r="AQ203" s="163"/>
      <c r="AR203" s="163"/>
      <c r="AS203" s="163"/>
      <c r="AT203" s="164"/>
      <c r="AU203" s="164"/>
      <c r="AV203" s="164"/>
      <c r="AW203" s="164"/>
      <c r="AX203" s="164"/>
      <c r="BA203" s="163"/>
      <c r="BB203" s="163"/>
      <c r="BC203" s="163"/>
      <c r="BD203" s="163"/>
      <c r="BE203" s="163"/>
      <c r="BF203" s="163"/>
      <c r="BG203" s="163"/>
      <c r="BH203" s="163"/>
      <c r="BJ203" s="163"/>
      <c r="BK203" s="163"/>
      <c r="BL203" s="163"/>
      <c r="BM203" s="163"/>
      <c r="BN203" s="163"/>
    </row>
    <row r="204" spans="1:76" ht="13.5" customHeight="1" x14ac:dyDescent="0.3">
      <c r="C204" s="160"/>
      <c r="D204" s="160"/>
      <c r="E204" s="160"/>
      <c r="F204" s="160"/>
      <c r="G204" s="160"/>
      <c r="H204" s="160"/>
      <c r="I204" s="160"/>
      <c r="J204" s="160"/>
      <c r="L204" s="160" t="s">
        <v>160</v>
      </c>
      <c r="M204" s="160"/>
      <c r="N204" s="160"/>
      <c r="O204" s="160"/>
      <c r="P204" s="160"/>
      <c r="Q204" s="160"/>
      <c r="S204" s="161" t="s">
        <v>100</v>
      </c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H204" s="162" t="s">
        <v>136</v>
      </c>
      <c r="AI204" s="162"/>
      <c r="AJ204" s="162"/>
      <c r="AK204" s="162"/>
      <c r="AL204" s="162"/>
      <c r="AN204" s="163">
        <v>3000</v>
      </c>
      <c r="AO204" s="163"/>
      <c r="AP204" s="163"/>
      <c r="AQ204" s="163"/>
      <c r="AR204" s="163"/>
      <c r="AS204" s="163"/>
      <c r="AT204" s="163">
        <f t="shared" si="3"/>
        <v>3000</v>
      </c>
      <c r="AU204" s="164"/>
      <c r="AV204" s="164"/>
      <c r="AW204" s="164"/>
      <c r="AX204" s="164"/>
      <c r="BA204" s="163">
        <v>2350</v>
      </c>
      <c r="BB204" s="163"/>
      <c r="BC204" s="163"/>
      <c r="BD204" s="163"/>
      <c r="BE204" s="163"/>
      <c r="BF204" s="163"/>
      <c r="BG204" s="163"/>
      <c r="BH204" s="163"/>
      <c r="BJ204" s="163">
        <v>0</v>
      </c>
      <c r="BK204" s="163"/>
      <c r="BL204" s="163"/>
      <c r="BM204" s="163"/>
      <c r="BN204" s="163"/>
    </row>
    <row r="205" spans="1:76" ht="13.5" customHeight="1" x14ac:dyDescent="0.3">
      <c r="C205" s="160"/>
      <c r="D205" s="160"/>
      <c r="E205" s="160"/>
      <c r="F205" s="160"/>
      <c r="G205" s="160"/>
      <c r="H205" s="160"/>
      <c r="I205" s="160"/>
      <c r="J205" s="160"/>
      <c r="L205" s="160">
        <v>3295</v>
      </c>
      <c r="M205" s="160"/>
      <c r="N205" s="160"/>
      <c r="O205" s="160"/>
      <c r="P205" s="160"/>
      <c r="Q205" s="160"/>
      <c r="S205" s="113" t="s">
        <v>77</v>
      </c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H205" s="162" t="s">
        <v>136</v>
      </c>
      <c r="AI205" s="162"/>
      <c r="AJ205" s="162"/>
      <c r="AK205" s="162"/>
      <c r="AL205" s="162"/>
      <c r="AN205" s="163">
        <v>0</v>
      </c>
      <c r="AO205" s="163"/>
      <c r="AP205" s="163"/>
      <c r="AQ205" s="163"/>
      <c r="AR205" s="163"/>
      <c r="AS205" s="163"/>
      <c r="AT205" s="163">
        <f>AN205</f>
        <v>0</v>
      </c>
      <c r="AU205" s="164"/>
      <c r="AV205" s="164"/>
      <c r="AW205" s="164"/>
      <c r="AX205" s="164"/>
      <c r="BA205" s="163">
        <v>2350</v>
      </c>
      <c r="BB205" s="163"/>
      <c r="BC205" s="163"/>
      <c r="BD205" s="163"/>
      <c r="BE205" s="163"/>
      <c r="BF205" s="163"/>
      <c r="BG205" s="163"/>
      <c r="BH205" s="163"/>
      <c r="BJ205" s="163">
        <v>0</v>
      </c>
      <c r="BK205" s="163"/>
      <c r="BL205" s="163"/>
      <c r="BM205" s="163"/>
      <c r="BN205" s="163"/>
    </row>
    <row r="206" spans="1:76" ht="14.25" customHeight="1" x14ac:dyDescent="0.3">
      <c r="A206" s="147"/>
      <c r="B206" s="153" t="s">
        <v>219</v>
      </c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47"/>
      <c r="AN206" s="149">
        <v>6000</v>
      </c>
      <c r="AO206" s="149"/>
      <c r="AP206" s="149"/>
      <c r="AQ206" s="149"/>
      <c r="AR206" s="149"/>
      <c r="AS206" s="149"/>
      <c r="AT206" s="149">
        <f t="shared" si="3"/>
        <v>6000</v>
      </c>
      <c r="AU206" s="149"/>
      <c r="AV206" s="149"/>
      <c r="AW206" s="149"/>
      <c r="AX206" s="149"/>
      <c r="AY206" s="147"/>
      <c r="AZ206" s="147"/>
      <c r="BA206" s="149">
        <v>5187</v>
      </c>
      <c r="BB206" s="149"/>
      <c r="BC206" s="149"/>
      <c r="BD206" s="149"/>
      <c r="BE206" s="149"/>
      <c r="BF206" s="149"/>
      <c r="BG206" s="149"/>
      <c r="BH206" s="149"/>
      <c r="BI206" s="147"/>
      <c r="BJ206" s="149">
        <v>83.333333333333314</v>
      </c>
      <c r="BK206" s="149"/>
      <c r="BL206" s="149"/>
      <c r="BM206" s="149"/>
      <c r="BN206" s="149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</row>
    <row r="207" spans="1:76" ht="13.2" x14ac:dyDescent="0.3">
      <c r="A207" s="102"/>
      <c r="B207" s="154" t="s">
        <v>128</v>
      </c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02"/>
      <c r="AN207" s="155">
        <v>5000</v>
      </c>
      <c r="AO207" s="155"/>
      <c r="AP207" s="155"/>
      <c r="AQ207" s="155"/>
      <c r="AR207" s="155"/>
      <c r="AS207" s="155"/>
      <c r="AT207" s="155">
        <f t="shared" si="3"/>
        <v>5000</v>
      </c>
      <c r="AU207" s="155"/>
      <c r="AV207" s="155"/>
      <c r="AW207" s="155"/>
      <c r="AX207" s="155"/>
      <c r="AY207" s="102"/>
      <c r="AZ207" s="102"/>
      <c r="BA207" s="155">
        <v>5000</v>
      </c>
      <c r="BB207" s="155"/>
      <c r="BC207" s="155"/>
      <c r="BD207" s="155"/>
      <c r="BE207" s="155"/>
      <c r="BF207" s="155"/>
      <c r="BG207" s="155"/>
      <c r="BH207" s="155"/>
      <c r="BI207" s="102"/>
      <c r="BJ207" s="155">
        <v>100</v>
      </c>
      <c r="BK207" s="155"/>
      <c r="BL207" s="155"/>
      <c r="BM207" s="155"/>
      <c r="BN207" s="155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</row>
    <row r="208" spans="1:76" ht="0.75" customHeight="1" x14ac:dyDescent="0.3">
      <c r="A208" s="102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02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02"/>
      <c r="AZ208" s="102"/>
      <c r="BA208" s="156"/>
      <c r="BB208" s="156"/>
      <c r="BC208" s="156"/>
      <c r="BD208" s="156"/>
      <c r="BE208" s="156"/>
      <c r="BF208" s="156"/>
      <c r="BG208" s="156"/>
      <c r="BH208" s="156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</row>
    <row r="209" spans="1:76" ht="13.5" customHeight="1" x14ac:dyDescent="0.3">
      <c r="A209" s="102"/>
      <c r="B209" s="102"/>
      <c r="C209" s="157"/>
      <c r="D209" s="157"/>
      <c r="E209" s="157"/>
      <c r="F209" s="157"/>
      <c r="G209" s="157"/>
      <c r="H209" s="157"/>
      <c r="I209" s="157"/>
      <c r="J209" s="157"/>
      <c r="K209" s="102"/>
      <c r="L209" s="157" t="s">
        <v>134</v>
      </c>
      <c r="M209" s="157"/>
      <c r="N209" s="157"/>
      <c r="O209" s="157"/>
      <c r="P209" s="157"/>
      <c r="Q209" s="157"/>
      <c r="R209" s="102"/>
      <c r="S209" s="154" t="s">
        <v>135</v>
      </c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02"/>
      <c r="AG209" s="102"/>
      <c r="AH209" s="158" t="s">
        <v>136</v>
      </c>
      <c r="AI209" s="158"/>
      <c r="AJ209" s="158"/>
      <c r="AK209" s="158"/>
      <c r="AL209" s="158"/>
      <c r="AM209" s="102"/>
      <c r="AN209" s="155">
        <v>5000</v>
      </c>
      <c r="AO209" s="155"/>
      <c r="AP209" s="155"/>
      <c r="AQ209" s="155"/>
      <c r="AR209" s="155"/>
      <c r="AS209" s="155"/>
      <c r="AT209" s="155">
        <f t="shared" si="3"/>
        <v>5000</v>
      </c>
      <c r="AU209" s="159"/>
      <c r="AV209" s="159"/>
      <c r="AW209" s="159"/>
      <c r="AX209" s="159"/>
      <c r="AY209" s="102"/>
      <c r="AZ209" s="102"/>
      <c r="BA209" s="155">
        <v>5000</v>
      </c>
      <c r="BB209" s="155"/>
      <c r="BC209" s="155"/>
      <c r="BD209" s="155"/>
      <c r="BE209" s="155"/>
      <c r="BF209" s="155"/>
      <c r="BG209" s="155"/>
      <c r="BH209" s="155"/>
      <c r="BI209" s="102"/>
      <c r="BJ209" s="155">
        <v>100</v>
      </c>
      <c r="BK209" s="155"/>
      <c r="BL209" s="155"/>
      <c r="BM209" s="155"/>
      <c r="BN209" s="155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</row>
    <row r="210" spans="1:76" ht="13.5" customHeight="1" x14ac:dyDescent="0.3">
      <c r="C210" s="160"/>
      <c r="D210" s="160"/>
      <c r="E210" s="160"/>
      <c r="F210" s="160"/>
      <c r="G210" s="160"/>
      <c r="H210" s="160"/>
      <c r="I210" s="160"/>
      <c r="J210" s="160"/>
      <c r="L210" s="160" t="s">
        <v>146</v>
      </c>
      <c r="M210" s="160"/>
      <c r="N210" s="160"/>
      <c r="O210" s="160"/>
      <c r="P210" s="160"/>
      <c r="Q210" s="160"/>
      <c r="S210" s="161" t="s">
        <v>147</v>
      </c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H210" s="162" t="s">
        <v>136</v>
      </c>
      <c r="AI210" s="162"/>
      <c r="AJ210" s="162"/>
      <c r="AK210" s="162"/>
      <c r="AL210" s="162"/>
      <c r="AN210" s="163">
        <v>5000</v>
      </c>
      <c r="AO210" s="163"/>
      <c r="AP210" s="163"/>
      <c r="AQ210" s="163"/>
      <c r="AR210" s="163"/>
      <c r="AS210" s="163"/>
      <c r="AT210" s="163">
        <f t="shared" si="3"/>
        <v>5000</v>
      </c>
      <c r="AU210" s="164"/>
      <c r="AV210" s="164"/>
      <c r="AW210" s="164"/>
      <c r="AX210" s="164"/>
      <c r="BA210" s="163">
        <v>5000</v>
      </c>
      <c r="BB210" s="163"/>
      <c r="BC210" s="163"/>
      <c r="BD210" s="163"/>
      <c r="BE210" s="163"/>
      <c r="BF210" s="163"/>
      <c r="BG210" s="163"/>
      <c r="BH210" s="163"/>
      <c r="BJ210" s="163">
        <v>0</v>
      </c>
      <c r="BK210" s="163"/>
      <c r="BL210" s="163"/>
      <c r="BM210" s="163"/>
      <c r="BN210" s="163"/>
    </row>
    <row r="211" spans="1:76" ht="13.5" customHeight="1" x14ac:dyDescent="0.3">
      <c r="C211" s="160"/>
      <c r="D211" s="160"/>
      <c r="E211" s="160"/>
      <c r="F211" s="160"/>
      <c r="G211" s="160"/>
      <c r="H211" s="160"/>
      <c r="I211" s="160"/>
      <c r="J211" s="160"/>
      <c r="L211" s="160" t="s">
        <v>160</v>
      </c>
      <c r="M211" s="160"/>
      <c r="N211" s="160"/>
      <c r="O211" s="160"/>
      <c r="P211" s="160"/>
      <c r="Q211" s="160"/>
      <c r="S211" s="161" t="s">
        <v>100</v>
      </c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H211" s="162" t="s">
        <v>136</v>
      </c>
      <c r="AI211" s="162"/>
      <c r="AJ211" s="162"/>
      <c r="AK211" s="162"/>
      <c r="AL211" s="162"/>
      <c r="AN211" s="163">
        <v>5000</v>
      </c>
      <c r="AO211" s="163"/>
      <c r="AP211" s="163"/>
      <c r="AQ211" s="163"/>
      <c r="AR211" s="163"/>
      <c r="AS211" s="163"/>
      <c r="AT211" s="163">
        <f t="shared" si="3"/>
        <v>5000</v>
      </c>
      <c r="AU211" s="164"/>
      <c r="AV211" s="164"/>
      <c r="AW211" s="164"/>
      <c r="AX211" s="164"/>
      <c r="BA211" s="163">
        <v>5000</v>
      </c>
      <c r="BB211" s="163"/>
      <c r="BC211" s="163"/>
      <c r="BD211" s="163"/>
      <c r="BE211" s="163"/>
      <c r="BF211" s="163"/>
      <c r="BG211" s="163"/>
      <c r="BH211" s="163"/>
      <c r="BJ211" s="163">
        <v>0</v>
      </c>
      <c r="BK211" s="163"/>
      <c r="BL211" s="163"/>
      <c r="BM211" s="163"/>
      <c r="BN211" s="163"/>
    </row>
    <row r="212" spans="1:76" ht="13.5" customHeight="1" x14ac:dyDescent="0.3">
      <c r="C212" s="160"/>
      <c r="D212" s="160"/>
      <c r="E212" s="160"/>
      <c r="F212" s="160"/>
      <c r="G212" s="160"/>
      <c r="H212" s="160"/>
      <c r="I212" s="160"/>
      <c r="J212" s="160"/>
      <c r="L212" s="160">
        <v>3299</v>
      </c>
      <c r="M212" s="160"/>
      <c r="N212" s="160"/>
      <c r="O212" s="160"/>
      <c r="P212" s="160"/>
      <c r="Q212" s="160"/>
      <c r="S212" s="161" t="s">
        <v>100</v>
      </c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H212" s="162" t="s">
        <v>136</v>
      </c>
      <c r="AI212" s="162"/>
      <c r="AJ212" s="162"/>
      <c r="AK212" s="162"/>
      <c r="AL212" s="162"/>
      <c r="AN212" s="163">
        <v>0</v>
      </c>
      <c r="AO212" s="163"/>
      <c r="AP212" s="163"/>
      <c r="AQ212" s="163"/>
      <c r="AR212" s="163"/>
      <c r="AS212" s="163"/>
      <c r="AT212" s="163">
        <f>AN212</f>
        <v>0</v>
      </c>
      <c r="AU212" s="164"/>
      <c r="AV212" s="164"/>
      <c r="AW212" s="164"/>
      <c r="AX212" s="164"/>
      <c r="BA212" s="163">
        <v>5000</v>
      </c>
      <c r="BB212" s="163"/>
      <c r="BC212" s="163"/>
      <c r="BD212" s="163"/>
      <c r="BE212" s="163"/>
      <c r="BF212" s="163"/>
      <c r="BG212" s="163"/>
      <c r="BH212" s="163"/>
      <c r="BJ212" s="163">
        <v>0</v>
      </c>
      <c r="BK212" s="163"/>
      <c r="BL212" s="163"/>
      <c r="BM212" s="163"/>
      <c r="BN212" s="163"/>
    </row>
    <row r="213" spans="1:76" ht="13.2" x14ac:dyDescent="0.3">
      <c r="A213" s="102"/>
      <c r="B213" s="154" t="s">
        <v>131</v>
      </c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02"/>
      <c r="AN213" s="155">
        <v>1000</v>
      </c>
      <c r="AO213" s="155"/>
      <c r="AP213" s="155"/>
      <c r="AQ213" s="155"/>
      <c r="AR213" s="155"/>
      <c r="AS213" s="155"/>
      <c r="AT213" s="155">
        <f t="shared" si="3"/>
        <v>1000</v>
      </c>
      <c r="AU213" s="155"/>
      <c r="AV213" s="155"/>
      <c r="AW213" s="155"/>
      <c r="AX213" s="155"/>
      <c r="AY213" s="102"/>
      <c r="AZ213" s="102"/>
      <c r="BA213" s="155">
        <v>187</v>
      </c>
      <c r="BB213" s="155"/>
      <c r="BC213" s="155"/>
      <c r="BD213" s="155"/>
      <c r="BE213" s="155"/>
      <c r="BF213" s="155"/>
      <c r="BG213" s="155"/>
      <c r="BH213" s="155"/>
      <c r="BI213" s="102"/>
      <c r="BJ213" s="155">
        <v>0</v>
      </c>
      <c r="BK213" s="155"/>
      <c r="BL213" s="155"/>
      <c r="BM213" s="155"/>
      <c r="BN213" s="155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</row>
    <row r="214" spans="1:76" ht="0.75" customHeight="1" x14ac:dyDescent="0.3">
      <c r="A214" s="102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02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02"/>
      <c r="AZ214" s="102"/>
      <c r="BA214" s="156"/>
      <c r="BB214" s="156"/>
      <c r="BC214" s="156"/>
      <c r="BD214" s="156"/>
      <c r="BE214" s="156"/>
      <c r="BF214" s="156"/>
      <c r="BG214" s="156"/>
      <c r="BH214" s="156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</row>
    <row r="215" spans="1:76" ht="13.5" customHeight="1" x14ac:dyDescent="0.3">
      <c r="A215" s="102"/>
      <c r="B215" s="102"/>
      <c r="C215" s="157"/>
      <c r="D215" s="157"/>
      <c r="E215" s="157"/>
      <c r="F215" s="157"/>
      <c r="G215" s="157"/>
      <c r="H215" s="157"/>
      <c r="I215" s="157"/>
      <c r="J215" s="157"/>
      <c r="K215" s="102"/>
      <c r="L215" s="157" t="s">
        <v>134</v>
      </c>
      <c r="M215" s="157"/>
      <c r="N215" s="157"/>
      <c r="O215" s="157"/>
      <c r="P215" s="157"/>
      <c r="Q215" s="157"/>
      <c r="R215" s="102"/>
      <c r="S215" s="154" t="s">
        <v>135</v>
      </c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02"/>
      <c r="AG215" s="102"/>
      <c r="AH215" s="158" t="s">
        <v>136</v>
      </c>
      <c r="AI215" s="158"/>
      <c r="AJ215" s="158"/>
      <c r="AK215" s="158"/>
      <c r="AL215" s="158"/>
      <c r="AM215" s="102"/>
      <c r="AN215" s="155">
        <v>1000</v>
      </c>
      <c r="AO215" s="155"/>
      <c r="AP215" s="155"/>
      <c r="AQ215" s="155"/>
      <c r="AR215" s="155"/>
      <c r="AS215" s="155"/>
      <c r="AT215" s="155">
        <f t="shared" si="3"/>
        <v>1000</v>
      </c>
      <c r="AU215" s="159"/>
      <c r="AV215" s="159"/>
      <c r="AW215" s="159"/>
      <c r="AX215" s="159"/>
      <c r="AY215" s="102"/>
      <c r="AZ215" s="102"/>
      <c r="BA215" s="155">
        <v>187</v>
      </c>
      <c r="BB215" s="155"/>
      <c r="BC215" s="155"/>
      <c r="BD215" s="155"/>
      <c r="BE215" s="155"/>
      <c r="BF215" s="155"/>
      <c r="BG215" s="155"/>
      <c r="BH215" s="155"/>
      <c r="BI215" s="102"/>
      <c r="BJ215" s="155">
        <v>0</v>
      </c>
      <c r="BK215" s="155"/>
      <c r="BL215" s="155"/>
      <c r="BM215" s="155"/>
      <c r="BN215" s="155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</row>
    <row r="216" spans="1:76" ht="13.5" customHeight="1" x14ac:dyDescent="0.3">
      <c r="C216" s="160"/>
      <c r="D216" s="160"/>
      <c r="E216" s="160"/>
      <c r="F216" s="160"/>
      <c r="G216" s="160"/>
      <c r="H216" s="160"/>
      <c r="I216" s="160"/>
      <c r="J216" s="160"/>
      <c r="L216" s="160" t="s">
        <v>146</v>
      </c>
      <c r="M216" s="160"/>
      <c r="N216" s="160"/>
      <c r="O216" s="160"/>
      <c r="P216" s="160"/>
      <c r="Q216" s="160"/>
      <c r="S216" s="161" t="s">
        <v>147</v>
      </c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H216" s="162" t="s">
        <v>136</v>
      </c>
      <c r="AI216" s="162"/>
      <c r="AJ216" s="162"/>
      <c r="AK216" s="162"/>
      <c r="AL216" s="162"/>
      <c r="AN216" s="163">
        <v>1000</v>
      </c>
      <c r="AO216" s="163"/>
      <c r="AP216" s="163"/>
      <c r="AQ216" s="163"/>
      <c r="AR216" s="163"/>
      <c r="AS216" s="163"/>
      <c r="AT216" s="163">
        <f t="shared" si="3"/>
        <v>1000</v>
      </c>
      <c r="AU216" s="164"/>
      <c r="AV216" s="164"/>
      <c r="AW216" s="164"/>
      <c r="AX216" s="164"/>
      <c r="BA216" s="163">
        <v>187</v>
      </c>
      <c r="BB216" s="163"/>
      <c r="BC216" s="163"/>
      <c r="BD216" s="163"/>
      <c r="BE216" s="163"/>
      <c r="BF216" s="163"/>
      <c r="BG216" s="163"/>
      <c r="BH216" s="163"/>
      <c r="BJ216" s="163">
        <v>0</v>
      </c>
      <c r="BK216" s="163"/>
      <c r="BL216" s="163"/>
      <c r="BM216" s="163"/>
      <c r="BN216" s="163"/>
    </row>
    <row r="217" spans="1:76" ht="13.5" customHeight="1" x14ac:dyDescent="0.3">
      <c r="C217" s="160"/>
      <c r="D217" s="160"/>
      <c r="E217" s="160"/>
      <c r="F217" s="160"/>
      <c r="G217" s="160"/>
      <c r="H217" s="160"/>
      <c r="I217" s="160"/>
      <c r="J217" s="160"/>
      <c r="L217" s="160" t="s">
        <v>160</v>
      </c>
      <c r="M217" s="160"/>
      <c r="N217" s="160"/>
      <c r="O217" s="160"/>
      <c r="P217" s="160"/>
      <c r="Q217" s="160"/>
      <c r="S217" s="161" t="s">
        <v>100</v>
      </c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H217" s="162" t="s">
        <v>136</v>
      </c>
      <c r="AI217" s="162"/>
      <c r="AJ217" s="162"/>
      <c r="AK217" s="162"/>
      <c r="AL217" s="162"/>
      <c r="AN217" s="163">
        <v>1000</v>
      </c>
      <c r="AO217" s="163"/>
      <c r="AP217" s="163"/>
      <c r="AQ217" s="163"/>
      <c r="AR217" s="163"/>
      <c r="AS217" s="163"/>
      <c r="AT217" s="163">
        <f t="shared" si="3"/>
        <v>1000</v>
      </c>
      <c r="AU217" s="164"/>
      <c r="AV217" s="164"/>
      <c r="AW217" s="164"/>
      <c r="AX217" s="164"/>
      <c r="BA217" s="163">
        <v>187</v>
      </c>
      <c r="BB217" s="163"/>
      <c r="BC217" s="163"/>
      <c r="BD217" s="163"/>
      <c r="BE217" s="163"/>
      <c r="BF217" s="163"/>
      <c r="BG217" s="163"/>
      <c r="BH217" s="163"/>
      <c r="BJ217" s="163">
        <v>0</v>
      </c>
      <c r="BK217" s="163"/>
      <c r="BL217" s="163"/>
      <c r="BM217" s="163"/>
      <c r="BN217" s="163"/>
    </row>
    <row r="218" spans="1:76" ht="13.5" customHeight="1" x14ac:dyDescent="0.3">
      <c r="C218" s="160"/>
      <c r="D218" s="160"/>
      <c r="E218" s="160"/>
      <c r="F218" s="160"/>
      <c r="G218" s="160"/>
      <c r="H218" s="160"/>
      <c r="I218" s="160"/>
      <c r="J218" s="160"/>
      <c r="L218" s="160">
        <v>3299</v>
      </c>
      <c r="M218" s="160"/>
      <c r="N218" s="160"/>
      <c r="O218" s="160"/>
      <c r="P218" s="160"/>
      <c r="Q218" s="160"/>
      <c r="S218" s="161" t="s">
        <v>100</v>
      </c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H218" s="162" t="s">
        <v>136</v>
      </c>
      <c r="AI218" s="162"/>
      <c r="AJ218" s="162"/>
      <c r="AK218" s="162"/>
      <c r="AL218" s="162"/>
      <c r="AN218" s="163">
        <v>0</v>
      </c>
      <c r="AO218" s="163"/>
      <c r="AP218" s="163"/>
      <c r="AQ218" s="163"/>
      <c r="AR218" s="163"/>
      <c r="AS218" s="163"/>
      <c r="AT218" s="163">
        <f t="shared" si="3"/>
        <v>0</v>
      </c>
      <c r="AU218" s="164"/>
      <c r="AV218" s="164"/>
      <c r="AW218" s="164"/>
      <c r="AX218" s="164"/>
      <c r="BA218" s="163">
        <v>187</v>
      </c>
      <c r="BB218" s="163"/>
      <c r="BC218" s="163"/>
      <c r="BD218" s="163"/>
      <c r="BE218" s="163"/>
      <c r="BF218" s="163"/>
      <c r="BG218" s="163"/>
      <c r="BH218" s="163"/>
      <c r="BJ218" s="163">
        <v>0</v>
      </c>
      <c r="BK218" s="163"/>
      <c r="BL218" s="163"/>
      <c r="BM218" s="163"/>
      <c r="BN218" s="163"/>
    </row>
    <row r="219" spans="1:76" ht="14.25" customHeight="1" x14ac:dyDescent="0.3">
      <c r="A219" s="147"/>
      <c r="B219" s="153" t="s">
        <v>220</v>
      </c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47"/>
      <c r="AN219" s="149">
        <v>3000</v>
      </c>
      <c r="AO219" s="149"/>
      <c r="AP219" s="149"/>
      <c r="AQ219" s="149"/>
      <c r="AR219" s="149"/>
      <c r="AS219" s="149"/>
      <c r="AT219" s="149">
        <v>3000</v>
      </c>
      <c r="AU219" s="149"/>
      <c r="AV219" s="149"/>
      <c r="AW219" s="149"/>
      <c r="AX219" s="149"/>
      <c r="AY219" s="147"/>
      <c r="AZ219" s="147"/>
      <c r="BA219" s="149">
        <v>2395</v>
      </c>
      <c r="BB219" s="149"/>
      <c r="BC219" s="149"/>
      <c r="BD219" s="149"/>
      <c r="BE219" s="149"/>
      <c r="BF219" s="149"/>
      <c r="BG219" s="149"/>
      <c r="BH219" s="149"/>
      <c r="BI219" s="147"/>
      <c r="BJ219" s="149">
        <v>0</v>
      </c>
      <c r="BK219" s="149"/>
      <c r="BL219" s="149"/>
      <c r="BM219" s="149"/>
      <c r="BN219" s="149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</row>
    <row r="220" spans="1:76" ht="13.2" x14ac:dyDescent="0.3">
      <c r="A220" s="102"/>
      <c r="B220" s="154" t="s">
        <v>129</v>
      </c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02"/>
      <c r="AN220" s="155">
        <v>3000</v>
      </c>
      <c r="AO220" s="155"/>
      <c r="AP220" s="155"/>
      <c r="AQ220" s="155"/>
      <c r="AR220" s="155"/>
      <c r="AS220" s="155"/>
      <c r="AT220" s="155">
        <v>3000</v>
      </c>
      <c r="AU220" s="155"/>
      <c r="AV220" s="155"/>
      <c r="AW220" s="155"/>
      <c r="AX220" s="155"/>
      <c r="AY220" s="102"/>
      <c r="AZ220" s="102"/>
      <c r="BA220" s="155">
        <v>2395</v>
      </c>
      <c r="BB220" s="155"/>
      <c r="BC220" s="155"/>
      <c r="BD220" s="155"/>
      <c r="BE220" s="155"/>
      <c r="BF220" s="155"/>
      <c r="BG220" s="155"/>
      <c r="BH220" s="155"/>
      <c r="BI220" s="102"/>
      <c r="BJ220" s="155">
        <v>0</v>
      </c>
      <c r="BK220" s="155"/>
      <c r="BL220" s="155"/>
      <c r="BM220" s="155"/>
      <c r="BN220" s="155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</row>
    <row r="221" spans="1:76" ht="0.75" customHeight="1" x14ac:dyDescent="0.3">
      <c r="A221" s="102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02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02"/>
      <c r="AZ221" s="102"/>
      <c r="BA221" s="156"/>
      <c r="BB221" s="156"/>
      <c r="BC221" s="156"/>
      <c r="BD221" s="156"/>
      <c r="BE221" s="156"/>
      <c r="BF221" s="156"/>
      <c r="BG221" s="156"/>
      <c r="BH221" s="156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</row>
    <row r="222" spans="1:76" ht="13.5" customHeight="1" x14ac:dyDescent="0.3">
      <c r="A222" s="102"/>
      <c r="B222" s="102"/>
      <c r="C222" s="157"/>
      <c r="D222" s="157"/>
      <c r="E222" s="157"/>
      <c r="F222" s="157"/>
      <c r="G222" s="157"/>
      <c r="H222" s="157"/>
      <c r="I222" s="157"/>
      <c r="J222" s="157"/>
      <c r="K222" s="102"/>
      <c r="L222" s="157" t="s">
        <v>134</v>
      </c>
      <c r="M222" s="157"/>
      <c r="N222" s="157"/>
      <c r="O222" s="157"/>
      <c r="P222" s="157"/>
      <c r="Q222" s="157"/>
      <c r="R222" s="102"/>
      <c r="S222" s="154" t="s">
        <v>135</v>
      </c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02"/>
      <c r="AG222" s="102"/>
      <c r="AH222" s="158" t="s">
        <v>136</v>
      </c>
      <c r="AI222" s="158"/>
      <c r="AJ222" s="158"/>
      <c r="AK222" s="158"/>
      <c r="AL222" s="158"/>
      <c r="AM222" s="102"/>
      <c r="AN222" s="155">
        <v>3000</v>
      </c>
      <c r="AO222" s="155"/>
      <c r="AP222" s="155"/>
      <c r="AQ222" s="155"/>
      <c r="AR222" s="155"/>
      <c r="AS222" s="155"/>
      <c r="AT222" s="155">
        <f t="shared" ref="AT222:AT245" si="4">AN222</f>
        <v>3000</v>
      </c>
      <c r="AU222" s="159"/>
      <c r="AV222" s="159"/>
      <c r="AW222" s="159"/>
      <c r="AX222" s="159"/>
      <c r="AY222" s="102"/>
      <c r="AZ222" s="102"/>
      <c r="BA222" s="155">
        <v>2395</v>
      </c>
      <c r="BB222" s="155"/>
      <c r="BC222" s="155"/>
      <c r="BD222" s="155"/>
      <c r="BE222" s="155"/>
      <c r="BF222" s="155"/>
      <c r="BG222" s="155"/>
      <c r="BH222" s="155"/>
      <c r="BI222" s="102"/>
      <c r="BJ222" s="155">
        <v>0</v>
      </c>
      <c r="BK222" s="155"/>
      <c r="BL222" s="155"/>
      <c r="BM222" s="155"/>
      <c r="BN222" s="155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</row>
    <row r="223" spans="1:76" ht="13.5" customHeight="1" x14ac:dyDescent="0.3">
      <c r="C223" s="160"/>
      <c r="D223" s="160"/>
      <c r="E223" s="160"/>
      <c r="F223" s="160"/>
      <c r="G223" s="160"/>
      <c r="H223" s="160"/>
      <c r="I223" s="160"/>
      <c r="J223" s="160"/>
      <c r="L223" s="160" t="s">
        <v>163</v>
      </c>
      <c r="M223" s="160"/>
      <c r="N223" s="160"/>
      <c r="O223" s="160"/>
      <c r="P223" s="160"/>
      <c r="Q223" s="160"/>
      <c r="S223" s="161" t="s">
        <v>164</v>
      </c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H223" s="162" t="s">
        <v>136</v>
      </c>
      <c r="AI223" s="162"/>
      <c r="AJ223" s="162"/>
      <c r="AK223" s="162"/>
      <c r="AL223" s="162"/>
      <c r="AN223" s="163">
        <v>3000</v>
      </c>
      <c r="AO223" s="163"/>
      <c r="AP223" s="163"/>
      <c r="AQ223" s="163"/>
      <c r="AR223" s="163"/>
      <c r="AS223" s="163"/>
      <c r="AT223" s="163">
        <f t="shared" si="4"/>
        <v>3000</v>
      </c>
      <c r="AU223" s="164"/>
      <c r="AV223" s="164"/>
      <c r="AW223" s="164"/>
      <c r="AX223" s="164"/>
      <c r="BA223" s="163">
        <v>2395</v>
      </c>
      <c r="BB223" s="163"/>
      <c r="BC223" s="163"/>
      <c r="BD223" s="163"/>
      <c r="BE223" s="163"/>
      <c r="BF223" s="163"/>
      <c r="BG223" s="163"/>
      <c r="BH223" s="163"/>
      <c r="BJ223" s="163">
        <v>0</v>
      </c>
      <c r="BK223" s="163"/>
      <c r="BL223" s="163"/>
      <c r="BM223" s="163"/>
      <c r="BN223" s="163"/>
    </row>
    <row r="224" spans="1:76" ht="13.5" customHeight="1" x14ac:dyDescent="0.3">
      <c r="C224" s="160"/>
      <c r="D224" s="160"/>
      <c r="E224" s="160"/>
      <c r="F224" s="160"/>
      <c r="G224" s="160"/>
      <c r="H224" s="160"/>
      <c r="I224" s="160"/>
      <c r="J224" s="160"/>
      <c r="L224" s="160" t="s">
        <v>221</v>
      </c>
      <c r="M224" s="160"/>
      <c r="N224" s="160"/>
      <c r="O224" s="160"/>
      <c r="P224" s="160"/>
      <c r="Q224" s="160"/>
      <c r="S224" s="161" t="s">
        <v>99</v>
      </c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H224" s="162" t="s">
        <v>136</v>
      </c>
      <c r="AI224" s="162"/>
      <c r="AJ224" s="162"/>
      <c r="AK224" s="162"/>
      <c r="AL224" s="162"/>
      <c r="AN224" s="163">
        <v>3000</v>
      </c>
      <c r="AO224" s="163"/>
      <c r="AP224" s="163"/>
      <c r="AQ224" s="163"/>
      <c r="AR224" s="163"/>
      <c r="AS224" s="163"/>
      <c r="AT224" s="163">
        <f t="shared" si="4"/>
        <v>3000</v>
      </c>
      <c r="AU224" s="164"/>
      <c r="AV224" s="164"/>
      <c r="AW224" s="164"/>
      <c r="AX224" s="164"/>
      <c r="BA224" s="163">
        <v>2395</v>
      </c>
      <c r="BB224" s="163"/>
      <c r="BC224" s="163"/>
      <c r="BD224" s="163"/>
      <c r="BE224" s="163"/>
      <c r="BF224" s="163"/>
      <c r="BG224" s="163"/>
      <c r="BH224" s="163"/>
      <c r="BJ224" s="163">
        <v>0</v>
      </c>
      <c r="BK224" s="163"/>
      <c r="BL224" s="163"/>
      <c r="BM224" s="163"/>
      <c r="BN224" s="163"/>
    </row>
    <row r="225" spans="1:76" ht="13.5" customHeight="1" x14ac:dyDescent="0.3">
      <c r="C225" s="160"/>
      <c r="D225" s="160"/>
      <c r="E225" s="160"/>
      <c r="F225" s="160"/>
      <c r="G225" s="160"/>
      <c r="H225" s="160"/>
      <c r="I225" s="160"/>
      <c r="J225" s="160"/>
      <c r="L225" s="160">
        <v>3431</v>
      </c>
      <c r="M225" s="160"/>
      <c r="N225" s="160"/>
      <c r="O225" s="160"/>
      <c r="P225" s="160"/>
      <c r="Q225" s="160"/>
      <c r="S225" s="113" t="s">
        <v>165</v>
      </c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H225" s="162" t="s">
        <v>136</v>
      </c>
      <c r="AI225" s="162"/>
      <c r="AJ225" s="162"/>
      <c r="AK225" s="162"/>
      <c r="AL225" s="162"/>
      <c r="AN225" s="163">
        <v>0</v>
      </c>
      <c r="AO225" s="163"/>
      <c r="AP225" s="163"/>
      <c r="AQ225" s="163"/>
      <c r="AR225" s="163"/>
      <c r="AS225" s="163"/>
      <c r="AT225" s="163">
        <f>AN225</f>
        <v>0</v>
      </c>
      <c r="AU225" s="164"/>
      <c r="AV225" s="164"/>
      <c r="AW225" s="164"/>
      <c r="AX225" s="164"/>
      <c r="BA225" s="163">
        <v>2395</v>
      </c>
      <c r="BB225" s="163"/>
      <c r="BC225" s="163"/>
      <c r="BD225" s="163"/>
      <c r="BE225" s="163"/>
      <c r="BF225" s="163"/>
      <c r="BG225" s="163"/>
      <c r="BH225" s="163"/>
      <c r="BJ225" s="163">
        <v>0</v>
      </c>
      <c r="BK225" s="163"/>
      <c r="BL225" s="163"/>
      <c r="BM225" s="163"/>
      <c r="BN225" s="163"/>
    </row>
    <row r="226" spans="1:76" ht="14.25" customHeight="1" x14ac:dyDescent="0.3">
      <c r="A226" s="147"/>
      <c r="B226" s="153" t="s">
        <v>222</v>
      </c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47"/>
      <c r="AN226" s="149">
        <v>4500</v>
      </c>
      <c r="AO226" s="149"/>
      <c r="AP226" s="149"/>
      <c r="AQ226" s="149"/>
      <c r="AR226" s="149"/>
      <c r="AS226" s="149"/>
      <c r="AT226" s="149">
        <f t="shared" si="4"/>
        <v>4500</v>
      </c>
      <c r="AU226" s="149"/>
      <c r="AV226" s="149"/>
      <c r="AW226" s="149"/>
      <c r="AX226" s="149"/>
      <c r="AY226" s="147"/>
      <c r="AZ226" s="147"/>
      <c r="BA226" s="149">
        <v>4464</v>
      </c>
      <c r="BB226" s="149"/>
      <c r="BC226" s="149"/>
      <c r="BD226" s="149"/>
      <c r="BE226" s="149"/>
      <c r="BF226" s="149"/>
      <c r="BG226" s="149"/>
      <c r="BH226" s="149"/>
      <c r="BI226" s="147"/>
      <c r="BJ226" s="149">
        <v>0</v>
      </c>
      <c r="BK226" s="149"/>
      <c r="BL226" s="149"/>
      <c r="BM226" s="149"/>
      <c r="BN226" s="149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</row>
    <row r="227" spans="1:76" ht="13.2" x14ac:dyDescent="0.3">
      <c r="A227" s="102"/>
      <c r="B227" s="154" t="s">
        <v>132</v>
      </c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02"/>
      <c r="AN227" s="155">
        <v>4500</v>
      </c>
      <c r="AO227" s="155"/>
      <c r="AP227" s="155"/>
      <c r="AQ227" s="155"/>
      <c r="AR227" s="155"/>
      <c r="AS227" s="155"/>
      <c r="AT227" s="155">
        <f t="shared" si="4"/>
        <v>4500</v>
      </c>
      <c r="AU227" s="155"/>
      <c r="AV227" s="155"/>
      <c r="AW227" s="155"/>
      <c r="AX227" s="155"/>
      <c r="AY227" s="102"/>
      <c r="AZ227" s="102"/>
      <c r="BA227" s="155">
        <v>4464</v>
      </c>
      <c r="BB227" s="155"/>
      <c r="BC227" s="155"/>
      <c r="BD227" s="155"/>
      <c r="BE227" s="155"/>
      <c r="BF227" s="155"/>
      <c r="BG227" s="155"/>
      <c r="BH227" s="155"/>
      <c r="BI227" s="102"/>
      <c r="BJ227" s="155">
        <v>0</v>
      </c>
      <c r="BK227" s="155"/>
      <c r="BL227" s="155"/>
      <c r="BM227" s="155"/>
      <c r="BN227" s="155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</row>
    <row r="228" spans="1:76" ht="0.75" customHeight="1" x14ac:dyDescent="0.3">
      <c r="A228" s="102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02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02"/>
      <c r="AZ228" s="102"/>
      <c r="BA228" s="156"/>
      <c r="BB228" s="156"/>
      <c r="BC228" s="156"/>
      <c r="BD228" s="156"/>
      <c r="BE228" s="156"/>
      <c r="BF228" s="156"/>
      <c r="BG228" s="156"/>
      <c r="BH228" s="156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</row>
    <row r="229" spans="1:76" ht="13.5" customHeight="1" x14ac:dyDescent="0.3">
      <c r="A229" s="102"/>
      <c r="B229" s="102"/>
      <c r="C229" s="157"/>
      <c r="D229" s="157"/>
      <c r="E229" s="157"/>
      <c r="F229" s="157"/>
      <c r="G229" s="157"/>
      <c r="H229" s="157"/>
      <c r="I229" s="157"/>
      <c r="J229" s="157"/>
      <c r="K229" s="102"/>
      <c r="L229" s="157" t="s">
        <v>169</v>
      </c>
      <c r="M229" s="157"/>
      <c r="N229" s="157"/>
      <c r="O229" s="157"/>
      <c r="P229" s="157"/>
      <c r="Q229" s="157"/>
      <c r="R229" s="102"/>
      <c r="S229" s="154" t="s">
        <v>170</v>
      </c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02"/>
      <c r="AG229" s="102"/>
      <c r="AH229" s="158" t="s">
        <v>136</v>
      </c>
      <c r="AI229" s="158"/>
      <c r="AJ229" s="158"/>
      <c r="AK229" s="158"/>
      <c r="AL229" s="158"/>
      <c r="AM229" s="102"/>
      <c r="AN229" s="155">
        <v>4500</v>
      </c>
      <c r="AO229" s="155"/>
      <c r="AP229" s="155"/>
      <c r="AQ229" s="155"/>
      <c r="AR229" s="155"/>
      <c r="AS229" s="155"/>
      <c r="AT229" s="155">
        <f t="shared" si="4"/>
        <v>4500</v>
      </c>
      <c r="AU229" s="159"/>
      <c r="AV229" s="159"/>
      <c r="AW229" s="159"/>
      <c r="AX229" s="159"/>
      <c r="AY229" s="102"/>
      <c r="AZ229" s="102"/>
      <c r="BA229" s="155">
        <v>4464</v>
      </c>
      <c r="BB229" s="155"/>
      <c r="BC229" s="155"/>
      <c r="BD229" s="155"/>
      <c r="BE229" s="155"/>
      <c r="BF229" s="155"/>
      <c r="BG229" s="155"/>
      <c r="BH229" s="155"/>
      <c r="BI229" s="102"/>
      <c r="BJ229" s="155">
        <v>0</v>
      </c>
      <c r="BK229" s="155"/>
      <c r="BL229" s="155"/>
      <c r="BM229" s="155"/>
      <c r="BN229" s="155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</row>
    <row r="230" spans="1:76" ht="13.5" customHeight="1" x14ac:dyDescent="0.3">
      <c r="C230" s="160"/>
      <c r="D230" s="160"/>
      <c r="E230" s="160"/>
      <c r="F230" s="160"/>
      <c r="G230" s="160"/>
      <c r="H230" s="160"/>
      <c r="I230" s="160"/>
      <c r="J230" s="160"/>
      <c r="L230" s="160" t="s">
        <v>171</v>
      </c>
      <c r="M230" s="160"/>
      <c r="N230" s="160"/>
      <c r="O230" s="160"/>
      <c r="P230" s="160"/>
      <c r="Q230" s="160"/>
      <c r="S230" s="161" t="s">
        <v>172</v>
      </c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H230" s="162" t="s">
        <v>136</v>
      </c>
      <c r="AI230" s="162"/>
      <c r="AJ230" s="162"/>
      <c r="AK230" s="162"/>
      <c r="AL230" s="162"/>
      <c r="AN230" s="163">
        <v>4500</v>
      </c>
      <c r="AO230" s="163"/>
      <c r="AP230" s="163"/>
      <c r="AQ230" s="163"/>
      <c r="AR230" s="163"/>
      <c r="AS230" s="163"/>
      <c r="AT230" s="163">
        <f t="shared" si="4"/>
        <v>4500</v>
      </c>
      <c r="AU230" s="164"/>
      <c r="AV230" s="164"/>
      <c r="AW230" s="164"/>
      <c r="AX230" s="164"/>
      <c r="BA230" s="163">
        <v>4464</v>
      </c>
      <c r="BB230" s="163"/>
      <c r="BC230" s="163"/>
      <c r="BD230" s="163"/>
      <c r="BE230" s="163"/>
      <c r="BF230" s="163"/>
      <c r="BG230" s="163"/>
      <c r="BH230" s="163"/>
      <c r="BJ230" s="163">
        <v>0</v>
      </c>
      <c r="BK230" s="163"/>
      <c r="BL230" s="163"/>
      <c r="BM230" s="163"/>
      <c r="BN230" s="163"/>
    </row>
    <row r="231" spans="1:76" ht="13.5" customHeight="1" x14ac:dyDescent="0.3">
      <c r="C231" s="160"/>
      <c r="D231" s="160"/>
      <c r="E231" s="160"/>
      <c r="F231" s="160"/>
      <c r="G231" s="160"/>
      <c r="H231" s="160"/>
      <c r="I231" s="160"/>
      <c r="J231" s="160"/>
      <c r="L231" s="160" t="s">
        <v>174</v>
      </c>
      <c r="M231" s="160"/>
      <c r="N231" s="160"/>
      <c r="O231" s="160"/>
      <c r="P231" s="160"/>
      <c r="Q231" s="160"/>
      <c r="S231" s="161" t="s">
        <v>22</v>
      </c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H231" s="162" t="s">
        <v>136</v>
      </c>
      <c r="AI231" s="162"/>
      <c r="AJ231" s="162"/>
      <c r="AK231" s="162"/>
      <c r="AL231" s="162"/>
      <c r="AN231" s="163">
        <v>4500</v>
      </c>
      <c r="AO231" s="163"/>
      <c r="AP231" s="163"/>
      <c r="AQ231" s="163"/>
      <c r="AR231" s="163"/>
      <c r="AS231" s="163"/>
      <c r="AT231" s="163">
        <f t="shared" si="4"/>
        <v>4500</v>
      </c>
      <c r="AU231" s="164"/>
      <c r="AV231" s="164"/>
      <c r="AW231" s="164"/>
      <c r="AX231" s="164"/>
      <c r="BA231" s="163">
        <v>4464</v>
      </c>
      <c r="BB231" s="163"/>
      <c r="BC231" s="163"/>
      <c r="BD231" s="163"/>
      <c r="BE231" s="163"/>
      <c r="BF231" s="163"/>
      <c r="BG231" s="163"/>
      <c r="BH231" s="163"/>
      <c r="BJ231" s="163">
        <v>0</v>
      </c>
      <c r="BK231" s="163"/>
      <c r="BL231" s="163"/>
      <c r="BM231" s="163"/>
      <c r="BN231" s="163"/>
    </row>
    <row r="232" spans="1:76" ht="13.5" customHeight="1" x14ac:dyDescent="0.3">
      <c r="C232" s="160"/>
      <c r="D232" s="160"/>
      <c r="E232" s="160"/>
      <c r="F232" s="160"/>
      <c r="G232" s="160"/>
      <c r="H232" s="160"/>
      <c r="I232" s="160"/>
      <c r="J232" s="160"/>
      <c r="L232" s="160">
        <v>4221</v>
      </c>
      <c r="M232" s="160"/>
      <c r="N232" s="160"/>
      <c r="O232" s="160"/>
      <c r="P232" s="160"/>
      <c r="Q232" s="160"/>
      <c r="S232" s="113" t="s">
        <v>78</v>
      </c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H232" s="162" t="s">
        <v>136</v>
      </c>
      <c r="AI232" s="162"/>
      <c r="AJ232" s="162"/>
      <c r="AK232" s="162"/>
      <c r="AL232" s="162"/>
      <c r="AN232" s="163">
        <v>0</v>
      </c>
      <c r="AO232" s="163"/>
      <c r="AP232" s="163"/>
      <c r="AQ232" s="163"/>
      <c r="AR232" s="163"/>
      <c r="AS232" s="163"/>
      <c r="AT232" s="163">
        <f>AN232</f>
        <v>0</v>
      </c>
      <c r="AU232" s="164"/>
      <c r="AV232" s="164"/>
      <c r="AW232" s="164"/>
      <c r="AX232" s="164"/>
      <c r="BA232" s="163">
        <v>4464</v>
      </c>
      <c r="BB232" s="163"/>
      <c r="BC232" s="163"/>
      <c r="BD232" s="163"/>
      <c r="BE232" s="163"/>
      <c r="BF232" s="163"/>
      <c r="BG232" s="163"/>
      <c r="BH232" s="163"/>
      <c r="BJ232" s="163">
        <v>0</v>
      </c>
      <c r="BK232" s="163"/>
      <c r="BL232" s="163"/>
      <c r="BM232" s="163"/>
      <c r="BN232" s="163"/>
    </row>
    <row r="233" spans="1:76" ht="14.25" customHeight="1" x14ac:dyDescent="0.3">
      <c r="A233" s="147"/>
      <c r="B233" s="153" t="s">
        <v>168</v>
      </c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47"/>
      <c r="AN233" s="149">
        <v>27243</v>
      </c>
      <c r="AO233" s="149"/>
      <c r="AP233" s="149"/>
      <c r="AQ233" s="149"/>
      <c r="AR233" s="149"/>
      <c r="AS233" s="149"/>
      <c r="AT233" s="149">
        <f t="shared" si="4"/>
        <v>27243</v>
      </c>
      <c r="AU233" s="149"/>
      <c r="AV233" s="149"/>
      <c r="AW233" s="149"/>
      <c r="AX233" s="149"/>
      <c r="AY233" s="147"/>
      <c r="AZ233" s="147"/>
      <c r="BA233" s="149">
        <v>19389</v>
      </c>
      <c r="BB233" s="149"/>
      <c r="BC233" s="149"/>
      <c r="BD233" s="149"/>
      <c r="BE233" s="149"/>
      <c r="BF233" s="149"/>
      <c r="BG233" s="149"/>
      <c r="BH233" s="149"/>
      <c r="BI233" s="147"/>
      <c r="BJ233" s="149">
        <v>0</v>
      </c>
      <c r="BK233" s="149"/>
      <c r="BL233" s="149"/>
      <c r="BM233" s="149"/>
      <c r="BN233" s="149"/>
      <c r="BO233" s="147"/>
      <c r="BP233" s="147"/>
      <c r="BQ233" s="147"/>
      <c r="BR233" s="147"/>
      <c r="BS233" s="147"/>
      <c r="BT233" s="147"/>
      <c r="BU233" s="147"/>
      <c r="BV233" s="147"/>
      <c r="BW233" s="147"/>
      <c r="BX233" s="147"/>
    </row>
    <row r="234" spans="1:76" ht="13.2" x14ac:dyDescent="0.3">
      <c r="A234" s="102"/>
      <c r="B234" s="154" t="s">
        <v>132</v>
      </c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02"/>
      <c r="AN234" s="155">
        <v>27243</v>
      </c>
      <c r="AO234" s="155"/>
      <c r="AP234" s="155"/>
      <c r="AQ234" s="155"/>
      <c r="AR234" s="155"/>
      <c r="AS234" s="155"/>
      <c r="AT234" s="155">
        <f t="shared" si="4"/>
        <v>27243</v>
      </c>
      <c r="AU234" s="155"/>
      <c r="AV234" s="155"/>
      <c r="AW234" s="155"/>
      <c r="AX234" s="155"/>
      <c r="AY234" s="102"/>
      <c r="AZ234" s="102"/>
      <c r="BA234" s="155">
        <v>19389</v>
      </c>
      <c r="BB234" s="155"/>
      <c r="BC234" s="155"/>
      <c r="BD234" s="155"/>
      <c r="BE234" s="155"/>
      <c r="BF234" s="155"/>
      <c r="BG234" s="155"/>
      <c r="BH234" s="155"/>
      <c r="BI234" s="102"/>
      <c r="BJ234" s="155">
        <v>0</v>
      </c>
      <c r="BK234" s="155"/>
      <c r="BL234" s="155"/>
      <c r="BM234" s="155"/>
      <c r="BN234" s="155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</row>
    <row r="235" spans="1:76" ht="0.75" customHeight="1" x14ac:dyDescent="0.3">
      <c r="A235" s="102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02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02"/>
      <c r="AZ235" s="102"/>
      <c r="BA235" s="156"/>
      <c r="BB235" s="156"/>
      <c r="BC235" s="156"/>
      <c r="BD235" s="156"/>
      <c r="BE235" s="156"/>
      <c r="BF235" s="156"/>
      <c r="BG235" s="156"/>
      <c r="BH235" s="156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</row>
    <row r="236" spans="1:76" ht="13.5" customHeight="1" x14ac:dyDescent="0.3">
      <c r="A236" s="102"/>
      <c r="B236" s="102"/>
      <c r="C236" s="157"/>
      <c r="D236" s="157"/>
      <c r="E236" s="157"/>
      <c r="F236" s="157"/>
      <c r="G236" s="157"/>
      <c r="H236" s="157"/>
      <c r="I236" s="157"/>
      <c r="J236" s="157"/>
      <c r="K236" s="102"/>
      <c r="L236" s="157" t="s">
        <v>169</v>
      </c>
      <c r="M236" s="157"/>
      <c r="N236" s="157"/>
      <c r="O236" s="157"/>
      <c r="P236" s="157"/>
      <c r="Q236" s="157"/>
      <c r="R236" s="102"/>
      <c r="S236" s="154" t="s">
        <v>170</v>
      </c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02"/>
      <c r="AG236" s="102"/>
      <c r="AH236" s="158" t="s">
        <v>136</v>
      </c>
      <c r="AI236" s="158"/>
      <c r="AJ236" s="158"/>
      <c r="AK236" s="158"/>
      <c r="AL236" s="158"/>
      <c r="AM236" s="102"/>
      <c r="AN236" s="155">
        <v>27243</v>
      </c>
      <c r="AO236" s="155"/>
      <c r="AP236" s="155"/>
      <c r="AQ236" s="155"/>
      <c r="AR236" s="155"/>
      <c r="AS236" s="155"/>
      <c r="AT236" s="155">
        <f t="shared" si="4"/>
        <v>27243</v>
      </c>
      <c r="AU236" s="159"/>
      <c r="AV236" s="159"/>
      <c r="AW236" s="159"/>
      <c r="AX236" s="159"/>
      <c r="AY236" s="102"/>
      <c r="AZ236" s="102"/>
      <c r="BA236" s="155">
        <v>19389</v>
      </c>
      <c r="BB236" s="155"/>
      <c r="BC236" s="155"/>
      <c r="BD236" s="155"/>
      <c r="BE236" s="155"/>
      <c r="BF236" s="155"/>
      <c r="BG236" s="155"/>
      <c r="BH236" s="155"/>
      <c r="BI236" s="102"/>
      <c r="BJ236" s="155">
        <v>0</v>
      </c>
      <c r="BK236" s="155"/>
      <c r="BL236" s="155"/>
      <c r="BM236" s="155"/>
      <c r="BN236" s="155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</row>
    <row r="237" spans="1:76" ht="13.5" customHeight="1" x14ac:dyDescent="0.3">
      <c r="C237" s="160"/>
      <c r="D237" s="160"/>
      <c r="E237" s="160"/>
      <c r="F237" s="160"/>
      <c r="G237" s="160"/>
      <c r="H237" s="160"/>
      <c r="I237" s="160"/>
      <c r="J237" s="160"/>
      <c r="L237" s="160" t="s">
        <v>171</v>
      </c>
      <c r="M237" s="160"/>
      <c r="N237" s="160"/>
      <c r="O237" s="160"/>
      <c r="P237" s="160"/>
      <c r="Q237" s="160"/>
      <c r="S237" s="161" t="s">
        <v>172</v>
      </c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H237" s="162" t="s">
        <v>136</v>
      </c>
      <c r="AI237" s="162"/>
      <c r="AJ237" s="162"/>
      <c r="AK237" s="162"/>
      <c r="AL237" s="162"/>
      <c r="AN237" s="163">
        <v>27243</v>
      </c>
      <c r="AO237" s="163"/>
      <c r="AP237" s="163"/>
      <c r="AQ237" s="163"/>
      <c r="AR237" s="163"/>
      <c r="AS237" s="163"/>
      <c r="AT237" s="163">
        <f t="shared" si="4"/>
        <v>27243</v>
      </c>
      <c r="AU237" s="164"/>
      <c r="AV237" s="164"/>
      <c r="AW237" s="164"/>
      <c r="AX237" s="164"/>
      <c r="BA237" s="163">
        <v>19389</v>
      </c>
      <c r="BB237" s="163"/>
      <c r="BC237" s="163"/>
      <c r="BD237" s="163"/>
      <c r="BE237" s="163"/>
      <c r="BF237" s="163"/>
      <c r="BG237" s="163"/>
      <c r="BH237" s="163"/>
      <c r="BJ237" s="163">
        <v>0</v>
      </c>
      <c r="BK237" s="163"/>
      <c r="BL237" s="163"/>
      <c r="BM237" s="163"/>
      <c r="BN237" s="163"/>
    </row>
    <row r="238" spans="1:76" ht="13.5" customHeight="1" x14ac:dyDescent="0.3">
      <c r="C238" s="160"/>
      <c r="D238" s="160"/>
      <c r="E238" s="160"/>
      <c r="F238" s="160"/>
      <c r="G238" s="160"/>
      <c r="H238" s="160"/>
      <c r="I238" s="160"/>
      <c r="J238" s="160"/>
      <c r="L238" s="160" t="s">
        <v>174</v>
      </c>
      <c r="M238" s="160"/>
      <c r="N238" s="160"/>
      <c r="O238" s="160"/>
      <c r="P238" s="160"/>
      <c r="Q238" s="160"/>
      <c r="S238" s="161" t="s">
        <v>22</v>
      </c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H238" s="162" t="s">
        <v>136</v>
      </c>
      <c r="AI238" s="162"/>
      <c r="AJ238" s="162"/>
      <c r="AK238" s="162"/>
      <c r="AL238" s="162"/>
      <c r="AN238" s="163">
        <v>27243</v>
      </c>
      <c r="AO238" s="163"/>
      <c r="AP238" s="163"/>
      <c r="AQ238" s="163"/>
      <c r="AR238" s="163"/>
      <c r="AS238" s="163"/>
      <c r="AT238" s="163">
        <f t="shared" si="4"/>
        <v>27243</v>
      </c>
      <c r="AU238" s="164"/>
      <c r="AV238" s="164"/>
      <c r="AW238" s="164"/>
      <c r="AX238" s="164"/>
      <c r="BA238" s="163">
        <v>19389</v>
      </c>
      <c r="BB238" s="163"/>
      <c r="BC238" s="163"/>
      <c r="BD238" s="163"/>
      <c r="BE238" s="163"/>
      <c r="BF238" s="163"/>
      <c r="BG238" s="163"/>
      <c r="BH238" s="163"/>
      <c r="BJ238" s="163">
        <v>0</v>
      </c>
      <c r="BK238" s="163"/>
      <c r="BL238" s="163"/>
      <c r="BM238" s="163"/>
      <c r="BN238" s="163"/>
    </row>
    <row r="239" spans="1:76" ht="13.5" customHeight="1" x14ac:dyDescent="0.3">
      <c r="C239" s="160"/>
      <c r="D239" s="160"/>
      <c r="E239" s="160"/>
      <c r="F239" s="160"/>
      <c r="G239" s="160"/>
      <c r="H239" s="160"/>
      <c r="I239" s="160"/>
      <c r="J239" s="160"/>
      <c r="L239" s="160">
        <v>4227</v>
      </c>
      <c r="M239" s="160"/>
      <c r="N239" s="160"/>
      <c r="O239" s="160"/>
      <c r="P239" s="160"/>
      <c r="Q239" s="160"/>
      <c r="S239" s="113" t="s">
        <v>223</v>
      </c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H239" s="162" t="s">
        <v>136</v>
      </c>
      <c r="AI239" s="162"/>
      <c r="AJ239" s="162"/>
      <c r="AK239" s="162"/>
      <c r="AL239" s="162"/>
      <c r="AN239" s="163">
        <v>0</v>
      </c>
      <c r="AO239" s="163"/>
      <c r="AP239" s="163"/>
      <c r="AQ239" s="163"/>
      <c r="AR239" s="163"/>
      <c r="AS239" s="163"/>
      <c r="AT239" s="163">
        <f>AN239</f>
        <v>0</v>
      </c>
      <c r="AU239" s="164"/>
      <c r="AV239" s="164"/>
      <c r="AW239" s="164"/>
      <c r="AX239" s="164"/>
      <c r="BA239" s="163">
        <v>19389</v>
      </c>
      <c r="BB239" s="163"/>
      <c r="BC239" s="163"/>
      <c r="BD239" s="163"/>
      <c r="BE239" s="163"/>
      <c r="BF239" s="163"/>
      <c r="BG239" s="163"/>
      <c r="BH239" s="163"/>
      <c r="BJ239" s="163">
        <v>0</v>
      </c>
      <c r="BK239" s="163"/>
      <c r="BL239" s="163"/>
      <c r="BM239" s="163"/>
      <c r="BN239" s="163"/>
    </row>
    <row r="240" spans="1:76" ht="14.25" customHeight="1" x14ac:dyDescent="0.3">
      <c r="A240" s="147"/>
      <c r="B240" s="153" t="s">
        <v>224</v>
      </c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47"/>
      <c r="AN240" s="149">
        <v>2000</v>
      </c>
      <c r="AO240" s="149"/>
      <c r="AP240" s="149"/>
      <c r="AQ240" s="149"/>
      <c r="AR240" s="149"/>
      <c r="AS240" s="149"/>
      <c r="AT240" s="149">
        <f t="shared" si="4"/>
        <v>2000</v>
      </c>
      <c r="AU240" s="149"/>
      <c r="AV240" s="149"/>
      <c r="AW240" s="149"/>
      <c r="AX240" s="149"/>
      <c r="AY240" s="147"/>
      <c r="AZ240" s="147"/>
      <c r="BA240" s="149">
        <v>1500</v>
      </c>
      <c r="BB240" s="149"/>
      <c r="BC240" s="149"/>
      <c r="BD240" s="149"/>
      <c r="BE240" s="149"/>
      <c r="BF240" s="149"/>
      <c r="BG240" s="149"/>
      <c r="BH240" s="149"/>
      <c r="BI240" s="147"/>
      <c r="BJ240" s="149">
        <v>0</v>
      </c>
      <c r="BK240" s="149"/>
      <c r="BL240" s="149"/>
      <c r="BM240" s="149"/>
      <c r="BN240" s="149"/>
      <c r="BO240" s="147"/>
      <c r="BP240" s="147"/>
      <c r="BQ240" s="147"/>
      <c r="BR240" s="147"/>
      <c r="BS240" s="147"/>
      <c r="BT240" s="147"/>
      <c r="BU240" s="147"/>
      <c r="BV240" s="147"/>
      <c r="BW240" s="147"/>
      <c r="BX240" s="147"/>
    </row>
    <row r="241" spans="1:76" ht="13.2" x14ac:dyDescent="0.3">
      <c r="A241" s="102"/>
      <c r="B241" s="154" t="s">
        <v>132</v>
      </c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02"/>
      <c r="AN241" s="155">
        <v>2000</v>
      </c>
      <c r="AO241" s="155"/>
      <c r="AP241" s="155"/>
      <c r="AQ241" s="155"/>
      <c r="AR241" s="155"/>
      <c r="AS241" s="155"/>
      <c r="AT241" s="155">
        <f t="shared" si="4"/>
        <v>2000</v>
      </c>
      <c r="AU241" s="155"/>
      <c r="AV241" s="155"/>
      <c r="AW241" s="155"/>
      <c r="AX241" s="155"/>
      <c r="AY241" s="102"/>
      <c r="AZ241" s="102"/>
      <c r="BA241" s="155">
        <v>1500</v>
      </c>
      <c r="BB241" s="155"/>
      <c r="BC241" s="155"/>
      <c r="BD241" s="155"/>
      <c r="BE241" s="155"/>
      <c r="BF241" s="155"/>
      <c r="BG241" s="155"/>
      <c r="BH241" s="155"/>
      <c r="BI241" s="102"/>
      <c r="BJ241" s="155">
        <v>0</v>
      </c>
      <c r="BK241" s="155"/>
      <c r="BL241" s="155"/>
      <c r="BM241" s="155"/>
      <c r="BN241" s="155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</row>
    <row r="242" spans="1:76" ht="0.75" customHeight="1" x14ac:dyDescent="0.3">
      <c r="A242" s="102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02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02"/>
      <c r="AZ242" s="102"/>
      <c r="BA242" s="156"/>
      <c r="BB242" s="156"/>
      <c r="BC242" s="156"/>
      <c r="BD242" s="156"/>
      <c r="BE242" s="156"/>
      <c r="BF242" s="156"/>
      <c r="BG242" s="156"/>
      <c r="BH242" s="156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</row>
    <row r="243" spans="1:76" ht="13.5" customHeight="1" x14ac:dyDescent="0.3">
      <c r="A243" s="102"/>
      <c r="B243" s="102"/>
      <c r="C243" s="157"/>
      <c r="D243" s="157"/>
      <c r="E243" s="157"/>
      <c r="F243" s="157"/>
      <c r="G243" s="157"/>
      <c r="H243" s="157"/>
      <c r="I243" s="157"/>
      <c r="J243" s="157"/>
      <c r="K243" s="102"/>
      <c r="L243" s="157" t="s">
        <v>169</v>
      </c>
      <c r="M243" s="157"/>
      <c r="N243" s="157"/>
      <c r="O243" s="157"/>
      <c r="P243" s="157"/>
      <c r="Q243" s="157"/>
      <c r="R243" s="102"/>
      <c r="S243" s="154" t="s">
        <v>170</v>
      </c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02"/>
      <c r="AG243" s="102"/>
      <c r="AH243" s="158" t="s">
        <v>136</v>
      </c>
      <c r="AI243" s="158"/>
      <c r="AJ243" s="158"/>
      <c r="AK243" s="158"/>
      <c r="AL243" s="158"/>
      <c r="AM243" s="102"/>
      <c r="AN243" s="155">
        <v>2000</v>
      </c>
      <c r="AO243" s="155"/>
      <c r="AP243" s="155"/>
      <c r="AQ243" s="155"/>
      <c r="AR243" s="155"/>
      <c r="AS243" s="155"/>
      <c r="AT243" s="155">
        <f t="shared" si="4"/>
        <v>2000</v>
      </c>
      <c r="AU243" s="159"/>
      <c r="AV243" s="159"/>
      <c r="AW243" s="159"/>
      <c r="AX243" s="159"/>
      <c r="AY243" s="102"/>
      <c r="AZ243" s="102"/>
      <c r="BA243" s="155">
        <v>1500</v>
      </c>
      <c r="BB243" s="155"/>
      <c r="BC243" s="155"/>
      <c r="BD243" s="155"/>
      <c r="BE243" s="155"/>
      <c r="BF243" s="155"/>
      <c r="BG243" s="155"/>
      <c r="BH243" s="155"/>
      <c r="BI243" s="102"/>
      <c r="BJ243" s="155">
        <v>0</v>
      </c>
      <c r="BK243" s="155"/>
      <c r="BL243" s="155"/>
      <c r="BM243" s="155"/>
      <c r="BN243" s="155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</row>
    <row r="244" spans="1:76" ht="13.5" customHeight="1" x14ac:dyDescent="0.3">
      <c r="C244" s="160"/>
      <c r="D244" s="160"/>
      <c r="E244" s="160"/>
      <c r="F244" s="160"/>
      <c r="G244" s="160"/>
      <c r="H244" s="160"/>
      <c r="I244" s="160"/>
      <c r="J244" s="160"/>
      <c r="L244" s="160" t="s">
        <v>171</v>
      </c>
      <c r="M244" s="160"/>
      <c r="N244" s="160"/>
      <c r="O244" s="160"/>
      <c r="P244" s="160"/>
      <c r="Q244" s="160"/>
      <c r="S244" s="161" t="s">
        <v>172</v>
      </c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H244" s="162" t="s">
        <v>136</v>
      </c>
      <c r="AI244" s="162"/>
      <c r="AJ244" s="162"/>
      <c r="AK244" s="162"/>
      <c r="AL244" s="162"/>
      <c r="AN244" s="163">
        <v>2000</v>
      </c>
      <c r="AO244" s="163"/>
      <c r="AP244" s="163"/>
      <c r="AQ244" s="163"/>
      <c r="AR244" s="163"/>
      <c r="AS244" s="163"/>
      <c r="AT244" s="163">
        <f t="shared" si="4"/>
        <v>2000</v>
      </c>
      <c r="AU244" s="164"/>
      <c r="AV244" s="164"/>
      <c r="AW244" s="164"/>
      <c r="AX244" s="164"/>
      <c r="BA244" s="163">
        <v>1500</v>
      </c>
      <c r="BB244" s="163"/>
      <c r="BC244" s="163"/>
      <c r="BD244" s="163"/>
      <c r="BE244" s="163"/>
      <c r="BF244" s="163"/>
      <c r="BG244" s="163"/>
      <c r="BH244" s="163"/>
      <c r="BJ244" s="163">
        <v>0</v>
      </c>
      <c r="BK244" s="163"/>
      <c r="BL244" s="163"/>
      <c r="BM244" s="163"/>
      <c r="BN244" s="163"/>
    </row>
    <row r="245" spans="1:76" ht="13.5" customHeight="1" x14ac:dyDescent="0.3">
      <c r="C245" s="160"/>
      <c r="D245" s="160"/>
      <c r="E245" s="160"/>
      <c r="F245" s="160"/>
      <c r="G245" s="160"/>
      <c r="H245" s="160"/>
      <c r="I245" s="160"/>
      <c r="J245" s="160"/>
      <c r="L245" s="160" t="s">
        <v>225</v>
      </c>
      <c r="M245" s="160"/>
      <c r="N245" s="160"/>
      <c r="O245" s="160"/>
      <c r="P245" s="160"/>
      <c r="Q245" s="160"/>
      <c r="S245" s="161" t="s">
        <v>226</v>
      </c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H245" s="162" t="s">
        <v>136</v>
      </c>
      <c r="AI245" s="162"/>
      <c r="AJ245" s="162"/>
      <c r="AK245" s="162"/>
      <c r="AL245" s="162"/>
      <c r="AN245" s="163">
        <v>2000</v>
      </c>
      <c r="AO245" s="163"/>
      <c r="AP245" s="163"/>
      <c r="AQ245" s="163"/>
      <c r="AR245" s="163"/>
      <c r="AS245" s="163"/>
      <c r="AT245" s="163">
        <f t="shared" si="4"/>
        <v>2000</v>
      </c>
      <c r="AU245" s="164"/>
      <c r="AV245" s="164"/>
      <c r="AW245" s="164"/>
      <c r="AX245" s="164"/>
      <c r="BA245" s="163">
        <v>1500</v>
      </c>
      <c r="BB245" s="163"/>
      <c r="BC245" s="163"/>
      <c r="BD245" s="163"/>
      <c r="BE245" s="163"/>
      <c r="BF245" s="163"/>
      <c r="BG245" s="163"/>
      <c r="BH245" s="163"/>
      <c r="BJ245" s="163">
        <v>0</v>
      </c>
      <c r="BK245" s="163"/>
      <c r="BL245" s="163"/>
      <c r="BM245" s="163"/>
      <c r="BN245" s="163"/>
    </row>
    <row r="246" spans="1:76" ht="13.5" customHeight="1" x14ac:dyDescent="0.3">
      <c r="C246" s="160"/>
      <c r="D246" s="160"/>
      <c r="E246" s="160"/>
      <c r="F246" s="160"/>
      <c r="G246" s="160"/>
      <c r="H246" s="160"/>
      <c r="I246" s="160"/>
      <c r="J246" s="160"/>
      <c r="L246" s="160">
        <v>4262</v>
      </c>
      <c r="M246" s="160"/>
      <c r="N246" s="160"/>
      <c r="O246" s="160"/>
      <c r="P246" s="160"/>
      <c r="Q246" s="160"/>
      <c r="S246" s="113" t="s">
        <v>32</v>
      </c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H246" s="162" t="s">
        <v>136</v>
      </c>
      <c r="AI246" s="162"/>
      <c r="AJ246" s="162"/>
      <c r="AK246" s="162"/>
      <c r="AL246" s="162"/>
      <c r="AN246" s="163">
        <v>0</v>
      </c>
      <c r="AO246" s="163"/>
      <c r="AP246" s="163"/>
      <c r="AQ246" s="163"/>
      <c r="AR246" s="163"/>
      <c r="AS246" s="163"/>
      <c r="AT246" s="163">
        <f>AN246</f>
        <v>0</v>
      </c>
      <c r="AU246" s="164"/>
      <c r="AV246" s="164"/>
      <c r="AW246" s="164"/>
      <c r="AX246" s="164"/>
      <c r="BA246" s="163">
        <v>1500</v>
      </c>
      <c r="BB246" s="163"/>
      <c r="BC246" s="163"/>
      <c r="BD246" s="163"/>
      <c r="BE246" s="163"/>
      <c r="BF246" s="163"/>
      <c r="BG246" s="163"/>
      <c r="BH246" s="163"/>
      <c r="BJ246" s="163">
        <v>0</v>
      </c>
      <c r="BK246" s="163"/>
      <c r="BL246" s="163"/>
      <c r="BM246" s="163"/>
      <c r="BN246" s="163"/>
    </row>
    <row r="247" spans="1:76" ht="13.5" customHeight="1" x14ac:dyDescent="0.3">
      <c r="C247" s="143"/>
      <c r="D247" s="143"/>
      <c r="E247" s="143"/>
      <c r="F247" s="143"/>
      <c r="G247" s="143"/>
      <c r="H247" s="143"/>
      <c r="I247" s="143"/>
      <c r="J247" s="143"/>
      <c r="L247" s="143"/>
      <c r="M247" s="143"/>
      <c r="N247" s="143"/>
      <c r="O247" s="143"/>
      <c r="P247" s="143"/>
      <c r="Q247" s="143"/>
      <c r="S247" s="128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H247" s="144"/>
      <c r="AI247" s="144"/>
      <c r="AJ247" s="144"/>
      <c r="AK247" s="144"/>
      <c r="AL247" s="144"/>
      <c r="AN247" s="145"/>
      <c r="AO247" s="145"/>
      <c r="AP247" s="145"/>
      <c r="AQ247" s="145"/>
      <c r="AR247" s="145"/>
      <c r="AS247" s="145"/>
      <c r="AT247" s="145"/>
      <c r="AU247" s="146"/>
      <c r="AV247" s="146"/>
      <c r="AW247" s="146"/>
      <c r="AX247" s="146"/>
      <c r="BA247" s="145"/>
      <c r="BB247" s="145"/>
      <c r="BC247" s="145"/>
      <c r="BD247" s="145"/>
      <c r="BE247" s="145"/>
      <c r="BF247" s="145"/>
      <c r="BG247" s="145"/>
      <c r="BH247" s="145"/>
      <c r="BJ247" s="145"/>
      <c r="BK247" s="145"/>
      <c r="BL247" s="145"/>
      <c r="BM247" s="145"/>
      <c r="BN247" s="145"/>
    </row>
    <row r="248" spans="1:76" ht="12.75" customHeight="1" x14ac:dyDescent="0.3">
      <c r="J248" s="169" t="s">
        <v>227</v>
      </c>
    </row>
    <row r="249" spans="1:76" ht="12.75" customHeight="1" x14ac:dyDescent="0.3"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</row>
    <row r="250" spans="1:76" ht="12.75" customHeight="1" x14ac:dyDescent="0.3"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AU250" s="171" t="s">
        <v>89</v>
      </c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</row>
    <row r="251" spans="1:76" ht="12.75" customHeight="1" x14ac:dyDescent="0.3">
      <c r="M251" s="169" t="s">
        <v>228</v>
      </c>
    </row>
    <row r="253" spans="1:76" ht="12.75" customHeight="1" x14ac:dyDescent="0.3">
      <c r="H253" s="169" t="s">
        <v>229</v>
      </c>
    </row>
  </sheetData>
  <mergeCells count="1388">
    <mergeCell ref="AU250:BF250"/>
    <mergeCell ref="BA245:BH245"/>
    <mergeCell ref="BJ245:BN245"/>
    <mergeCell ref="C246:J246"/>
    <mergeCell ref="L246:Q246"/>
    <mergeCell ref="S246:AE246"/>
    <mergeCell ref="AH246:AL246"/>
    <mergeCell ref="AN246:AS246"/>
    <mergeCell ref="AT246:AX246"/>
    <mergeCell ref="BA246:BH246"/>
    <mergeCell ref="BJ246:BN246"/>
    <mergeCell ref="C245:J245"/>
    <mergeCell ref="L245:Q245"/>
    <mergeCell ref="S245:AE245"/>
    <mergeCell ref="AH245:AL245"/>
    <mergeCell ref="AN245:AS245"/>
    <mergeCell ref="AT245:AX245"/>
    <mergeCell ref="BA243:BH243"/>
    <mergeCell ref="BJ243:BN243"/>
    <mergeCell ref="C244:J244"/>
    <mergeCell ref="L244:Q244"/>
    <mergeCell ref="S244:AE244"/>
    <mergeCell ref="AH244:AL244"/>
    <mergeCell ref="AN244:AS244"/>
    <mergeCell ref="AT244:AX244"/>
    <mergeCell ref="BA244:BH244"/>
    <mergeCell ref="BJ244:BN244"/>
    <mergeCell ref="C243:J243"/>
    <mergeCell ref="L243:Q243"/>
    <mergeCell ref="S243:AE243"/>
    <mergeCell ref="AH243:AL243"/>
    <mergeCell ref="AN243:AS243"/>
    <mergeCell ref="AT243:AX243"/>
    <mergeCell ref="B240:AL240"/>
    <mergeCell ref="AN240:AS240"/>
    <mergeCell ref="AT240:AX240"/>
    <mergeCell ref="BA240:BH240"/>
    <mergeCell ref="BJ240:BN240"/>
    <mergeCell ref="B241:AL242"/>
    <mergeCell ref="AN241:AS242"/>
    <mergeCell ref="AT241:AX242"/>
    <mergeCell ref="BA241:BH242"/>
    <mergeCell ref="BJ241:BN241"/>
    <mergeCell ref="BA238:BH238"/>
    <mergeCell ref="BJ238:BN238"/>
    <mergeCell ref="C239:J239"/>
    <mergeCell ref="L239:Q239"/>
    <mergeCell ref="S239:AE239"/>
    <mergeCell ref="AH239:AL239"/>
    <mergeCell ref="AN239:AS239"/>
    <mergeCell ref="AT239:AX239"/>
    <mergeCell ref="BA239:BH239"/>
    <mergeCell ref="BJ239:BN239"/>
    <mergeCell ref="C238:J238"/>
    <mergeCell ref="L238:Q238"/>
    <mergeCell ref="S238:AE238"/>
    <mergeCell ref="AH238:AL238"/>
    <mergeCell ref="AN238:AS238"/>
    <mergeCell ref="AT238:AX238"/>
    <mergeCell ref="BA236:BH236"/>
    <mergeCell ref="BJ236:BN236"/>
    <mergeCell ref="C237:J237"/>
    <mergeCell ref="L237:Q237"/>
    <mergeCell ref="S237:AE237"/>
    <mergeCell ref="AH237:AL237"/>
    <mergeCell ref="AN237:AS237"/>
    <mergeCell ref="AT237:AX237"/>
    <mergeCell ref="BA237:BH237"/>
    <mergeCell ref="BJ237:BN237"/>
    <mergeCell ref="C236:J236"/>
    <mergeCell ref="L236:Q236"/>
    <mergeCell ref="S236:AE236"/>
    <mergeCell ref="AH236:AL236"/>
    <mergeCell ref="AN236:AS236"/>
    <mergeCell ref="AT236:AX236"/>
    <mergeCell ref="B233:AL233"/>
    <mergeCell ref="AN233:AS233"/>
    <mergeCell ref="AT233:AX233"/>
    <mergeCell ref="BA233:BH233"/>
    <mergeCell ref="BJ233:BN233"/>
    <mergeCell ref="B234:AL235"/>
    <mergeCell ref="AN234:AS235"/>
    <mergeCell ref="AT234:AX235"/>
    <mergeCell ref="BA234:BH235"/>
    <mergeCell ref="BJ234:BN234"/>
    <mergeCell ref="BA231:BH231"/>
    <mergeCell ref="BJ231:BN231"/>
    <mergeCell ref="C232:J232"/>
    <mergeCell ref="L232:Q232"/>
    <mergeCell ref="S232:AE232"/>
    <mergeCell ref="AH232:AL232"/>
    <mergeCell ref="AN232:AS232"/>
    <mergeCell ref="AT232:AX232"/>
    <mergeCell ref="BA232:BH232"/>
    <mergeCell ref="BJ232:BN232"/>
    <mergeCell ref="C231:J231"/>
    <mergeCell ref="L231:Q231"/>
    <mergeCell ref="S231:AE231"/>
    <mergeCell ref="AH231:AL231"/>
    <mergeCell ref="AN231:AS231"/>
    <mergeCell ref="AT231:AX231"/>
    <mergeCell ref="BA229:BH229"/>
    <mergeCell ref="BJ229:BN229"/>
    <mergeCell ref="C230:J230"/>
    <mergeCell ref="L230:Q230"/>
    <mergeCell ref="S230:AE230"/>
    <mergeCell ref="AH230:AL230"/>
    <mergeCell ref="AN230:AS230"/>
    <mergeCell ref="AT230:AX230"/>
    <mergeCell ref="BA230:BH230"/>
    <mergeCell ref="BJ230:BN230"/>
    <mergeCell ref="C229:J229"/>
    <mergeCell ref="L229:Q229"/>
    <mergeCell ref="S229:AE229"/>
    <mergeCell ref="AH229:AL229"/>
    <mergeCell ref="AN229:AS229"/>
    <mergeCell ref="AT229:AX229"/>
    <mergeCell ref="B226:AL226"/>
    <mergeCell ref="AN226:AS226"/>
    <mergeCell ref="AT226:AX226"/>
    <mergeCell ref="BA226:BH226"/>
    <mergeCell ref="BJ226:BN226"/>
    <mergeCell ref="B227:AL228"/>
    <mergeCell ref="AN227:AS228"/>
    <mergeCell ref="AT227:AX228"/>
    <mergeCell ref="BA227:BH228"/>
    <mergeCell ref="BJ227:BN227"/>
    <mergeCell ref="BA224:BH224"/>
    <mergeCell ref="BJ224:BN224"/>
    <mergeCell ref="C225:J225"/>
    <mergeCell ref="L225:Q225"/>
    <mergeCell ref="S225:AE225"/>
    <mergeCell ref="AH225:AL225"/>
    <mergeCell ref="AN225:AS225"/>
    <mergeCell ref="AT225:AX225"/>
    <mergeCell ref="BA225:BH225"/>
    <mergeCell ref="BJ225:BN225"/>
    <mergeCell ref="C224:J224"/>
    <mergeCell ref="L224:Q224"/>
    <mergeCell ref="S224:AE224"/>
    <mergeCell ref="AH224:AL224"/>
    <mergeCell ref="AN224:AS224"/>
    <mergeCell ref="AT224:AX224"/>
    <mergeCell ref="BA222:BH222"/>
    <mergeCell ref="BJ222:BN222"/>
    <mergeCell ref="C223:J223"/>
    <mergeCell ref="L223:Q223"/>
    <mergeCell ref="S223:AE223"/>
    <mergeCell ref="AH223:AL223"/>
    <mergeCell ref="AN223:AS223"/>
    <mergeCell ref="AT223:AX223"/>
    <mergeCell ref="BA223:BH223"/>
    <mergeCell ref="BJ223:BN223"/>
    <mergeCell ref="C222:J222"/>
    <mergeCell ref="L222:Q222"/>
    <mergeCell ref="S222:AE222"/>
    <mergeCell ref="AH222:AL222"/>
    <mergeCell ref="AN222:AS222"/>
    <mergeCell ref="AT222:AX222"/>
    <mergeCell ref="B219:AL219"/>
    <mergeCell ref="AN219:AS219"/>
    <mergeCell ref="AT219:AX219"/>
    <mergeCell ref="BA219:BH219"/>
    <mergeCell ref="BJ219:BN219"/>
    <mergeCell ref="B220:AL221"/>
    <mergeCell ref="AN220:AS221"/>
    <mergeCell ref="AT220:AX221"/>
    <mergeCell ref="BA220:BH221"/>
    <mergeCell ref="BJ220:BN220"/>
    <mergeCell ref="BA217:BH217"/>
    <mergeCell ref="BJ217:BN217"/>
    <mergeCell ref="C218:J218"/>
    <mergeCell ref="L218:Q218"/>
    <mergeCell ref="S218:AE218"/>
    <mergeCell ref="AH218:AL218"/>
    <mergeCell ref="AN218:AS218"/>
    <mergeCell ref="AT218:AX218"/>
    <mergeCell ref="BA218:BH218"/>
    <mergeCell ref="BJ218:BN218"/>
    <mergeCell ref="C217:J217"/>
    <mergeCell ref="L217:Q217"/>
    <mergeCell ref="S217:AE217"/>
    <mergeCell ref="AH217:AL217"/>
    <mergeCell ref="AN217:AS217"/>
    <mergeCell ref="AT217:AX217"/>
    <mergeCell ref="BA215:BH215"/>
    <mergeCell ref="BJ215:BN215"/>
    <mergeCell ref="C216:J216"/>
    <mergeCell ref="L216:Q216"/>
    <mergeCell ref="S216:AE216"/>
    <mergeCell ref="AH216:AL216"/>
    <mergeCell ref="AN216:AS216"/>
    <mergeCell ref="AT216:AX216"/>
    <mergeCell ref="BA216:BH216"/>
    <mergeCell ref="BJ216:BN216"/>
    <mergeCell ref="C215:J215"/>
    <mergeCell ref="L215:Q215"/>
    <mergeCell ref="S215:AE215"/>
    <mergeCell ref="AH215:AL215"/>
    <mergeCell ref="AN215:AS215"/>
    <mergeCell ref="AT215:AX215"/>
    <mergeCell ref="BA212:BH212"/>
    <mergeCell ref="BJ212:BN212"/>
    <mergeCell ref="B213:AL214"/>
    <mergeCell ref="AN213:AS214"/>
    <mergeCell ref="AT213:AX214"/>
    <mergeCell ref="BA213:BH214"/>
    <mergeCell ref="BJ213:BN213"/>
    <mergeCell ref="C212:J212"/>
    <mergeCell ref="L212:Q212"/>
    <mergeCell ref="S212:AE212"/>
    <mergeCell ref="AH212:AL212"/>
    <mergeCell ref="AN212:AS212"/>
    <mergeCell ref="AT212:AX212"/>
    <mergeCell ref="BJ210:BN210"/>
    <mergeCell ref="C211:J211"/>
    <mergeCell ref="L211:Q211"/>
    <mergeCell ref="S211:AE211"/>
    <mergeCell ref="AH211:AL211"/>
    <mergeCell ref="AN211:AS211"/>
    <mergeCell ref="AT211:AX211"/>
    <mergeCell ref="BA211:BH211"/>
    <mergeCell ref="BJ211:BN211"/>
    <mergeCell ref="AT209:AX209"/>
    <mergeCell ref="BA209:BH209"/>
    <mergeCell ref="BJ209:BN209"/>
    <mergeCell ref="C210:J210"/>
    <mergeCell ref="L210:Q210"/>
    <mergeCell ref="S210:AE210"/>
    <mergeCell ref="AH210:AL210"/>
    <mergeCell ref="AN210:AS210"/>
    <mergeCell ref="AT210:AX210"/>
    <mergeCell ref="BA210:BH210"/>
    <mergeCell ref="B207:AL208"/>
    <mergeCell ref="AN207:AS208"/>
    <mergeCell ref="AT207:AX208"/>
    <mergeCell ref="BA207:BH208"/>
    <mergeCell ref="BJ207:BN207"/>
    <mergeCell ref="C209:J209"/>
    <mergeCell ref="L209:Q209"/>
    <mergeCell ref="S209:AE209"/>
    <mergeCell ref="AH209:AL209"/>
    <mergeCell ref="AN209:AS209"/>
    <mergeCell ref="BA205:BH205"/>
    <mergeCell ref="BJ205:BN205"/>
    <mergeCell ref="B206:AL206"/>
    <mergeCell ref="AN206:AS206"/>
    <mergeCell ref="AT206:AX206"/>
    <mergeCell ref="BA206:BH206"/>
    <mergeCell ref="BJ206:BN206"/>
    <mergeCell ref="C205:J205"/>
    <mergeCell ref="L205:Q205"/>
    <mergeCell ref="S205:AE205"/>
    <mergeCell ref="AH205:AL205"/>
    <mergeCell ref="AN205:AS205"/>
    <mergeCell ref="AT205:AX205"/>
    <mergeCell ref="BJ202:BN203"/>
    <mergeCell ref="C204:J204"/>
    <mergeCell ref="L204:Q204"/>
    <mergeCell ref="S204:AE204"/>
    <mergeCell ref="AH204:AL204"/>
    <mergeCell ref="AN204:AS204"/>
    <mergeCell ref="AT204:AX204"/>
    <mergeCell ref="BA204:BH204"/>
    <mergeCell ref="BJ204:BN204"/>
    <mergeCell ref="AT201:AX201"/>
    <mergeCell ref="BA201:BH201"/>
    <mergeCell ref="BJ201:BN201"/>
    <mergeCell ref="C202:J203"/>
    <mergeCell ref="L202:Q203"/>
    <mergeCell ref="S202:AE203"/>
    <mergeCell ref="AH202:AL203"/>
    <mergeCell ref="AN202:AS203"/>
    <mergeCell ref="AT202:AX203"/>
    <mergeCell ref="BA202:BH203"/>
    <mergeCell ref="B199:AL200"/>
    <mergeCell ref="AN199:AS200"/>
    <mergeCell ref="AT199:AX200"/>
    <mergeCell ref="BA199:BH200"/>
    <mergeCell ref="BJ199:BN199"/>
    <mergeCell ref="C201:J201"/>
    <mergeCell ref="L201:Q201"/>
    <mergeCell ref="S201:AE201"/>
    <mergeCell ref="AH201:AL201"/>
    <mergeCell ref="AN201:AS201"/>
    <mergeCell ref="BA197:BH197"/>
    <mergeCell ref="BJ197:BN197"/>
    <mergeCell ref="B198:AL198"/>
    <mergeCell ref="AN198:AS198"/>
    <mergeCell ref="AT198:AX198"/>
    <mergeCell ref="BA198:BH198"/>
    <mergeCell ref="BJ198:BN198"/>
    <mergeCell ref="C197:J197"/>
    <mergeCell ref="L197:Q197"/>
    <mergeCell ref="S197:AE197"/>
    <mergeCell ref="AH197:AL197"/>
    <mergeCell ref="AN197:AS197"/>
    <mergeCell ref="AT197:AX197"/>
    <mergeCell ref="BJ195:BN195"/>
    <mergeCell ref="C196:J196"/>
    <mergeCell ref="L196:Q196"/>
    <mergeCell ref="S196:AE196"/>
    <mergeCell ref="AH196:AL196"/>
    <mergeCell ref="AN196:AS196"/>
    <mergeCell ref="AT196:AX196"/>
    <mergeCell ref="BA196:BH196"/>
    <mergeCell ref="BJ196:BN196"/>
    <mergeCell ref="AT194:AX194"/>
    <mergeCell ref="BA194:BH194"/>
    <mergeCell ref="BJ194:BN194"/>
    <mergeCell ref="C195:J195"/>
    <mergeCell ref="L195:Q195"/>
    <mergeCell ref="S195:AE195"/>
    <mergeCell ref="AH195:AL195"/>
    <mergeCell ref="AN195:AS195"/>
    <mergeCell ref="AT195:AX195"/>
    <mergeCell ref="BA195:BH195"/>
    <mergeCell ref="B192:AL193"/>
    <mergeCell ref="AN192:AS193"/>
    <mergeCell ref="AT192:AX193"/>
    <mergeCell ref="BA192:BH193"/>
    <mergeCell ref="BJ192:BN192"/>
    <mergeCell ref="C194:J194"/>
    <mergeCell ref="L194:Q194"/>
    <mergeCell ref="S194:AE194"/>
    <mergeCell ref="AH194:AL194"/>
    <mergeCell ref="AN194:AS194"/>
    <mergeCell ref="BA190:BH190"/>
    <mergeCell ref="BJ190:BN190"/>
    <mergeCell ref="B191:AL191"/>
    <mergeCell ref="AN191:AS191"/>
    <mergeCell ref="AT191:AX191"/>
    <mergeCell ref="BA191:BH191"/>
    <mergeCell ref="BJ191:BN191"/>
    <mergeCell ref="C190:J190"/>
    <mergeCell ref="L190:Q190"/>
    <mergeCell ref="S190:AE190"/>
    <mergeCell ref="AH190:AL190"/>
    <mergeCell ref="AN190:AS190"/>
    <mergeCell ref="AT190:AX190"/>
    <mergeCell ref="BJ188:BN188"/>
    <mergeCell ref="C189:J189"/>
    <mergeCell ref="L189:Q189"/>
    <mergeCell ref="S189:AE189"/>
    <mergeCell ref="AH189:AL189"/>
    <mergeCell ref="AN189:AS189"/>
    <mergeCell ref="AT189:AX189"/>
    <mergeCell ref="BA189:BH189"/>
    <mergeCell ref="BJ189:BN189"/>
    <mergeCell ref="AT187:AX187"/>
    <mergeCell ref="BA187:BH187"/>
    <mergeCell ref="BJ187:BN187"/>
    <mergeCell ref="C188:J188"/>
    <mergeCell ref="L188:Q188"/>
    <mergeCell ref="S188:AE188"/>
    <mergeCell ref="AH188:AL188"/>
    <mergeCell ref="AN188:AS188"/>
    <mergeCell ref="AT188:AX188"/>
    <mergeCell ref="BA188:BH188"/>
    <mergeCell ref="B185:AL186"/>
    <mergeCell ref="AN185:AS186"/>
    <mergeCell ref="AT185:AX186"/>
    <mergeCell ref="BA185:BH186"/>
    <mergeCell ref="BJ185:BN185"/>
    <mergeCell ref="C187:J187"/>
    <mergeCell ref="L187:Q187"/>
    <mergeCell ref="S187:AE187"/>
    <mergeCell ref="AH187:AL187"/>
    <mergeCell ref="AN187:AS187"/>
    <mergeCell ref="BA183:BH183"/>
    <mergeCell ref="BJ183:BN183"/>
    <mergeCell ref="C184:J184"/>
    <mergeCell ref="L184:Q184"/>
    <mergeCell ref="S184:AE184"/>
    <mergeCell ref="AH184:AL184"/>
    <mergeCell ref="AN184:AS184"/>
    <mergeCell ref="AT184:AX184"/>
    <mergeCell ref="BA184:BH184"/>
    <mergeCell ref="BJ184:BN184"/>
    <mergeCell ref="C183:J183"/>
    <mergeCell ref="L183:Q183"/>
    <mergeCell ref="S183:AE183"/>
    <mergeCell ref="AH183:AL183"/>
    <mergeCell ref="AN183:AS183"/>
    <mergeCell ref="AT183:AX183"/>
    <mergeCell ref="BA181:BH181"/>
    <mergeCell ref="BJ181:BN181"/>
    <mergeCell ref="C182:J182"/>
    <mergeCell ref="L182:Q182"/>
    <mergeCell ref="S182:AE182"/>
    <mergeCell ref="AH182:AL182"/>
    <mergeCell ref="AN182:AS182"/>
    <mergeCell ref="AT182:AX182"/>
    <mergeCell ref="BA182:BH182"/>
    <mergeCell ref="BJ182:BN182"/>
    <mergeCell ref="C181:J181"/>
    <mergeCell ref="L181:Q181"/>
    <mergeCell ref="S181:AE181"/>
    <mergeCell ref="AH181:AL181"/>
    <mergeCell ref="AN181:AS181"/>
    <mergeCell ref="AT181:AX181"/>
    <mergeCell ref="BJ178:BN178"/>
    <mergeCell ref="B179:AL180"/>
    <mergeCell ref="AN179:AS180"/>
    <mergeCell ref="AT179:AX180"/>
    <mergeCell ref="BA179:BH180"/>
    <mergeCell ref="BJ179:BN179"/>
    <mergeCell ref="S177:AC177"/>
    <mergeCell ref="BB177:BH177"/>
    <mergeCell ref="B178:AL178"/>
    <mergeCell ref="AN178:AS178"/>
    <mergeCell ref="AT178:AX178"/>
    <mergeCell ref="BA178:BH178"/>
    <mergeCell ref="BA175:BH175"/>
    <mergeCell ref="BJ175:BN175"/>
    <mergeCell ref="C176:J176"/>
    <mergeCell ref="L176:Q176"/>
    <mergeCell ref="S176:AE176"/>
    <mergeCell ref="AH176:AL176"/>
    <mergeCell ref="AN176:AS176"/>
    <mergeCell ref="AT176:AX176"/>
    <mergeCell ref="BA176:BH176"/>
    <mergeCell ref="BJ176:BN176"/>
    <mergeCell ref="C175:J175"/>
    <mergeCell ref="L175:Q175"/>
    <mergeCell ref="S175:AE175"/>
    <mergeCell ref="AH175:AL175"/>
    <mergeCell ref="AN175:AS175"/>
    <mergeCell ref="AT175:AX175"/>
    <mergeCell ref="BA173:BH173"/>
    <mergeCell ref="BJ173:BN173"/>
    <mergeCell ref="C174:J174"/>
    <mergeCell ref="L174:Q174"/>
    <mergeCell ref="S174:AE174"/>
    <mergeCell ref="AH174:AL174"/>
    <mergeCell ref="AN174:AS174"/>
    <mergeCell ref="AT174:AX174"/>
    <mergeCell ref="BA174:BH174"/>
    <mergeCell ref="BJ174:BN174"/>
    <mergeCell ref="C173:J173"/>
    <mergeCell ref="L173:Q173"/>
    <mergeCell ref="S173:AE173"/>
    <mergeCell ref="AH173:AL173"/>
    <mergeCell ref="AN173:AS173"/>
    <mergeCell ref="AT173:AX173"/>
    <mergeCell ref="B170:AL170"/>
    <mergeCell ref="AN170:AS170"/>
    <mergeCell ref="AT170:AX170"/>
    <mergeCell ref="BA170:BH170"/>
    <mergeCell ref="BJ170:BN170"/>
    <mergeCell ref="B171:AL172"/>
    <mergeCell ref="AN171:AS172"/>
    <mergeCell ref="AT171:AX172"/>
    <mergeCell ref="BA171:BH172"/>
    <mergeCell ref="BJ171:BN171"/>
    <mergeCell ref="BA168:BH168"/>
    <mergeCell ref="BJ168:BN168"/>
    <mergeCell ref="C169:J169"/>
    <mergeCell ref="L169:Q169"/>
    <mergeCell ref="S169:AE169"/>
    <mergeCell ref="AH169:AL169"/>
    <mergeCell ref="AN169:AS169"/>
    <mergeCell ref="AT169:AX169"/>
    <mergeCell ref="BA169:BH169"/>
    <mergeCell ref="BJ169:BN169"/>
    <mergeCell ref="C168:J168"/>
    <mergeCell ref="L168:Q168"/>
    <mergeCell ref="S168:AE168"/>
    <mergeCell ref="AH168:AL168"/>
    <mergeCell ref="AN168:AS168"/>
    <mergeCell ref="AT168:AX168"/>
    <mergeCell ref="BA166:BH166"/>
    <mergeCell ref="BJ166:BN166"/>
    <mergeCell ref="C167:J167"/>
    <mergeCell ref="L167:Q167"/>
    <mergeCell ref="S167:AE167"/>
    <mergeCell ref="AH167:AL167"/>
    <mergeCell ref="AN167:AS167"/>
    <mergeCell ref="AT167:AX167"/>
    <mergeCell ref="BA167:BH167"/>
    <mergeCell ref="BJ167:BN167"/>
    <mergeCell ref="C166:J166"/>
    <mergeCell ref="L166:Q166"/>
    <mergeCell ref="S166:AE166"/>
    <mergeCell ref="AH166:AL166"/>
    <mergeCell ref="AN166:AS166"/>
    <mergeCell ref="AT166:AX166"/>
    <mergeCell ref="B163:AL163"/>
    <mergeCell ref="AN163:AS163"/>
    <mergeCell ref="AT163:AX163"/>
    <mergeCell ref="BA163:BH163"/>
    <mergeCell ref="BJ163:BN163"/>
    <mergeCell ref="B164:AL165"/>
    <mergeCell ref="AN164:AS165"/>
    <mergeCell ref="AT164:AX165"/>
    <mergeCell ref="BA164:BH165"/>
    <mergeCell ref="BJ164:BN164"/>
    <mergeCell ref="BA161:BH161"/>
    <mergeCell ref="BJ161:BN161"/>
    <mergeCell ref="C162:J162"/>
    <mergeCell ref="L162:Q162"/>
    <mergeCell ref="S162:AE162"/>
    <mergeCell ref="AH162:AL162"/>
    <mergeCell ref="AN162:AS162"/>
    <mergeCell ref="AT162:AX162"/>
    <mergeCell ref="BA162:BH162"/>
    <mergeCell ref="BJ162:BN162"/>
    <mergeCell ref="C161:J161"/>
    <mergeCell ref="L161:Q161"/>
    <mergeCell ref="S161:AE161"/>
    <mergeCell ref="AH161:AL161"/>
    <mergeCell ref="AN161:AS161"/>
    <mergeCell ref="AT161:AX161"/>
    <mergeCell ref="BA159:BH159"/>
    <mergeCell ref="BJ159:BN159"/>
    <mergeCell ref="C160:J160"/>
    <mergeCell ref="L160:Q160"/>
    <mergeCell ref="S160:AE160"/>
    <mergeCell ref="AH160:AL160"/>
    <mergeCell ref="AN160:AS160"/>
    <mergeCell ref="AT160:AX160"/>
    <mergeCell ref="BA160:BH160"/>
    <mergeCell ref="BJ160:BN160"/>
    <mergeCell ref="C159:J159"/>
    <mergeCell ref="L159:Q159"/>
    <mergeCell ref="S159:AE159"/>
    <mergeCell ref="AH159:AL159"/>
    <mergeCell ref="AN159:AS159"/>
    <mergeCell ref="AT159:AX159"/>
    <mergeCell ref="BA156:BH156"/>
    <mergeCell ref="BJ156:BN156"/>
    <mergeCell ref="B157:AL158"/>
    <mergeCell ref="AN157:AS158"/>
    <mergeCell ref="AT157:AX158"/>
    <mergeCell ref="BA157:BH158"/>
    <mergeCell ref="BJ157:BN157"/>
    <mergeCell ref="C156:J156"/>
    <mergeCell ref="L156:Q156"/>
    <mergeCell ref="S156:AE156"/>
    <mergeCell ref="AH156:AL156"/>
    <mergeCell ref="AN156:AS156"/>
    <mergeCell ref="AT156:AX156"/>
    <mergeCell ref="BJ154:BN154"/>
    <mergeCell ref="C155:J155"/>
    <mergeCell ref="L155:Q155"/>
    <mergeCell ref="S155:AE155"/>
    <mergeCell ref="AH155:AL155"/>
    <mergeCell ref="AN155:AS155"/>
    <mergeCell ref="AT155:AX155"/>
    <mergeCell ref="BA155:BH155"/>
    <mergeCell ref="BJ155:BN155"/>
    <mergeCell ref="AT153:AX153"/>
    <mergeCell ref="BA153:BH153"/>
    <mergeCell ref="BJ153:BN153"/>
    <mergeCell ref="C154:J154"/>
    <mergeCell ref="L154:Q154"/>
    <mergeCell ref="S154:AE154"/>
    <mergeCell ref="AH154:AL154"/>
    <mergeCell ref="AN154:AS154"/>
    <mergeCell ref="AT154:AX154"/>
    <mergeCell ref="BA154:BH154"/>
    <mergeCell ref="B151:AL152"/>
    <mergeCell ref="AN151:AS152"/>
    <mergeCell ref="AT151:AX152"/>
    <mergeCell ref="BA151:BH152"/>
    <mergeCell ref="BJ151:BN151"/>
    <mergeCell ref="C153:J153"/>
    <mergeCell ref="L153:Q153"/>
    <mergeCell ref="S153:AE153"/>
    <mergeCell ref="AH153:AL153"/>
    <mergeCell ref="AN153:AS153"/>
    <mergeCell ref="BA149:BH149"/>
    <mergeCell ref="BJ149:BN149"/>
    <mergeCell ref="B150:AL150"/>
    <mergeCell ref="AN150:AS150"/>
    <mergeCell ref="AT150:AX150"/>
    <mergeCell ref="BA150:BH150"/>
    <mergeCell ref="BJ150:BN150"/>
    <mergeCell ref="C149:J149"/>
    <mergeCell ref="L149:Q149"/>
    <mergeCell ref="S149:AE149"/>
    <mergeCell ref="AH149:AL149"/>
    <mergeCell ref="AN149:AS149"/>
    <mergeCell ref="AT149:AX149"/>
    <mergeCell ref="BJ147:BN147"/>
    <mergeCell ref="C148:J148"/>
    <mergeCell ref="L148:Q148"/>
    <mergeCell ref="S148:AE148"/>
    <mergeCell ref="AH148:AL148"/>
    <mergeCell ref="AN148:AS148"/>
    <mergeCell ref="AT148:AX148"/>
    <mergeCell ref="BA148:BH148"/>
    <mergeCell ref="BJ148:BN148"/>
    <mergeCell ref="AT146:AX146"/>
    <mergeCell ref="BA146:BH146"/>
    <mergeCell ref="BJ146:BN146"/>
    <mergeCell ref="C147:J147"/>
    <mergeCell ref="L147:Q147"/>
    <mergeCell ref="S147:AE147"/>
    <mergeCell ref="AH147:AL147"/>
    <mergeCell ref="AN147:AS147"/>
    <mergeCell ref="AT147:AX147"/>
    <mergeCell ref="BA147:BH147"/>
    <mergeCell ref="B144:AL145"/>
    <mergeCell ref="AN144:AS145"/>
    <mergeCell ref="AT144:AX145"/>
    <mergeCell ref="BA144:BH145"/>
    <mergeCell ref="BJ144:BN144"/>
    <mergeCell ref="C146:J146"/>
    <mergeCell ref="L146:Q146"/>
    <mergeCell ref="S146:AE146"/>
    <mergeCell ref="AH146:AL146"/>
    <mergeCell ref="AN146:AS146"/>
    <mergeCell ref="BA142:BH142"/>
    <mergeCell ref="BJ142:BN142"/>
    <mergeCell ref="B143:AL143"/>
    <mergeCell ref="AN143:AS143"/>
    <mergeCell ref="AT143:AX143"/>
    <mergeCell ref="BA143:BH143"/>
    <mergeCell ref="BJ143:BN143"/>
    <mergeCell ref="C142:J142"/>
    <mergeCell ref="L142:Q142"/>
    <mergeCell ref="S142:AE142"/>
    <mergeCell ref="AH142:AL142"/>
    <mergeCell ref="AN142:AS142"/>
    <mergeCell ref="AT142:AX142"/>
    <mergeCell ref="BJ140:BN140"/>
    <mergeCell ref="C141:J141"/>
    <mergeCell ref="L141:Q141"/>
    <mergeCell ref="S141:AE141"/>
    <mergeCell ref="AH141:AL141"/>
    <mergeCell ref="AN141:AS141"/>
    <mergeCell ref="AT141:AX141"/>
    <mergeCell ref="BA141:BH141"/>
    <mergeCell ref="BJ141:BN141"/>
    <mergeCell ref="AT139:AX139"/>
    <mergeCell ref="BA139:BH139"/>
    <mergeCell ref="BJ139:BN139"/>
    <mergeCell ref="C140:J140"/>
    <mergeCell ref="L140:Q140"/>
    <mergeCell ref="S140:AE140"/>
    <mergeCell ref="AH140:AL140"/>
    <mergeCell ref="AN140:AS140"/>
    <mergeCell ref="AT140:AX140"/>
    <mergeCell ref="BA140:BH140"/>
    <mergeCell ref="B137:AL138"/>
    <mergeCell ref="AN137:AS138"/>
    <mergeCell ref="AT137:AX138"/>
    <mergeCell ref="BA137:BH138"/>
    <mergeCell ref="BJ137:BN137"/>
    <mergeCell ref="C139:J139"/>
    <mergeCell ref="L139:Q139"/>
    <mergeCell ref="S139:AE139"/>
    <mergeCell ref="AH139:AL139"/>
    <mergeCell ref="AN139:AS139"/>
    <mergeCell ref="BA135:BH135"/>
    <mergeCell ref="BJ135:BN135"/>
    <mergeCell ref="B136:AL136"/>
    <mergeCell ref="AN136:AS136"/>
    <mergeCell ref="AT136:AX136"/>
    <mergeCell ref="BA136:BH136"/>
    <mergeCell ref="BJ136:BN136"/>
    <mergeCell ref="C135:J135"/>
    <mergeCell ref="L135:Q135"/>
    <mergeCell ref="S135:AE135"/>
    <mergeCell ref="AH135:AL135"/>
    <mergeCell ref="AN135:AS135"/>
    <mergeCell ref="AT135:AX135"/>
    <mergeCell ref="BJ133:BN133"/>
    <mergeCell ref="C134:J134"/>
    <mergeCell ref="L134:Q134"/>
    <mergeCell ref="S134:AE134"/>
    <mergeCell ref="AH134:AL134"/>
    <mergeCell ref="AN134:AS134"/>
    <mergeCell ref="AT134:AX134"/>
    <mergeCell ref="BA134:BH134"/>
    <mergeCell ref="BJ134:BN134"/>
    <mergeCell ref="AT132:AX132"/>
    <mergeCell ref="BA132:BH132"/>
    <mergeCell ref="BJ132:BN132"/>
    <mergeCell ref="C133:J133"/>
    <mergeCell ref="L133:Q133"/>
    <mergeCell ref="S133:AE133"/>
    <mergeCell ref="AH133:AL133"/>
    <mergeCell ref="AN133:AS133"/>
    <mergeCell ref="AT133:AX133"/>
    <mergeCell ref="BA133:BH133"/>
    <mergeCell ref="B130:AL131"/>
    <mergeCell ref="AN130:AS131"/>
    <mergeCell ref="AT130:AX131"/>
    <mergeCell ref="BA130:BH131"/>
    <mergeCell ref="BJ130:BN130"/>
    <mergeCell ref="C132:J132"/>
    <mergeCell ref="L132:Q132"/>
    <mergeCell ref="S132:AE132"/>
    <mergeCell ref="AH132:AL132"/>
    <mergeCell ref="AN132:AS132"/>
    <mergeCell ref="BA128:BH128"/>
    <mergeCell ref="BJ128:BN128"/>
    <mergeCell ref="B129:AL129"/>
    <mergeCell ref="AN129:AS129"/>
    <mergeCell ref="AT129:AX129"/>
    <mergeCell ref="BA129:BH129"/>
    <mergeCell ref="BJ129:BN129"/>
    <mergeCell ref="C128:J128"/>
    <mergeCell ref="L128:Q128"/>
    <mergeCell ref="S128:AE128"/>
    <mergeCell ref="AH128:AL128"/>
    <mergeCell ref="AN128:AS128"/>
    <mergeCell ref="AT128:AX128"/>
    <mergeCell ref="BJ126:BN126"/>
    <mergeCell ref="C127:J127"/>
    <mergeCell ref="L127:Q127"/>
    <mergeCell ref="S127:AE127"/>
    <mergeCell ref="AH127:AL127"/>
    <mergeCell ref="AN127:AS127"/>
    <mergeCell ref="AT127:AX127"/>
    <mergeCell ref="BA127:BH127"/>
    <mergeCell ref="BJ127:BN127"/>
    <mergeCell ref="AT125:AX125"/>
    <mergeCell ref="BA125:BH125"/>
    <mergeCell ref="BJ125:BN125"/>
    <mergeCell ref="C126:J126"/>
    <mergeCell ref="L126:Q126"/>
    <mergeCell ref="S126:AE126"/>
    <mergeCell ref="AH126:AL126"/>
    <mergeCell ref="AN126:AS126"/>
    <mergeCell ref="AT126:AX126"/>
    <mergeCell ref="BA126:BH126"/>
    <mergeCell ref="B123:AL124"/>
    <mergeCell ref="AN123:AS124"/>
    <mergeCell ref="AT123:AX124"/>
    <mergeCell ref="BA123:BH124"/>
    <mergeCell ref="BJ123:BN123"/>
    <mergeCell ref="C125:J125"/>
    <mergeCell ref="L125:Q125"/>
    <mergeCell ref="S125:AE125"/>
    <mergeCell ref="AH125:AL125"/>
    <mergeCell ref="AN125:AS125"/>
    <mergeCell ref="BA121:BH121"/>
    <mergeCell ref="BJ121:BN121"/>
    <mergeCell ref="B122:AL122"/>
    <mergeCell ref="AN122:AS122"/>
    <mergeCell ref="AT122:AX122"/>
    <mergeCell ref="BA122:BH122"/>
    <mergeCell ref="BJ122:BN122"/>
    <mergeCell ref="C121:J121"/>
    <mergeCell ref="L121:Q121"/>
    <mergeCell ref="S121:AE121"/>
    <mergeCell ref="AH121:AL121"/>
    <mergeCell ref="AN121:AS121"/>
    <mergeCell ref="AT121:AX121"/>
    <mergeCell ref="BJ119:BN119"/>
    <mergeCell ref="C120:J120"/>
    <mergeCell ref="L120:Q120"/>
    <mergeCell ref="S120:AE120"/>
    <mergeCell ref="AH120:AL120"/>
    <mergeCell ref="AN120:AS120"/>
    <mergeCell ref="AT120:AX120"/>
    <mergeCell ref="BA120:BH120"/>
    <mergeCell ref="BJ120:BN120"/>
    <mergeCell ref="AT118:AX118"/>
    <mergeCell ref="BA118:BH118"/>
    <mergeCell ref="BJ118:BN118"/>
    <mergeCell ref="C119:J119"/>
    <mergeCell ref="L119:Q119"/>
    <mergeCell ref="S119:AE119"/>
    <mergeCell ref="AH119:AL119"/>
    <mergeCell ref="AN119:AS119"/>
    <mergeCell ref="AT119:AX119"/>
    <mergeCell ref="BA119:BH119"/>
    <mergeCell ref="B116:AL117"/>
    <mergeCell ref="AN116:AS117"/>
    <mergeCell ref="AT116:AX117"/>
    <mergeCell ref="BA116:BH117"/>
    <mergeCell ref="BJ116:BN116"/>
    <mergeCell ref="C118:J118"/>
    <mergeCell ref="L118:Q118"/>
    <mergeCell ref="S118:AE118"/>
    <mergeCell ref="AH118:AL118"/>
    <mergeCell ref="AN118:AS118"/>
    <mergeCell ref="BA113:BH113"/>
    <mergeCell ref="BJ113:BN113"/>
    <mergeCell ref="B114:AL115"/>
    <mergeCell ref="AN114:AS115"/>
    <mergeCell ref="AT114:AX115"/>
    <mergeCell ref="BA114:BH115"/>
    <mergeCell ref="BJ114:BN115"/>
    <mergeCell ref="C113:J113"/>
    <mergeCell ref="L113:Q113"/>
    <mergeCell ref="S113:AE113"/>
    <mergeCell ref="AH113:AL113"/>
    <mergeCell ref="AN113:AS113"/>
    <mergeCell ref="AT113:AX113"/>
    <mergeCell ref="BJ111:BN111"/>
    <mergeCell ref="C112:J112"/>
    <mergeCell ref="L112:Q112"/>
    <mergeCell ref="S112:AE112"/>
    <mergeCell ref="AH112:AL112"/>
    <mergeCell ref="AN112:AS112"/>
    <mergeCell ref="AT112:AX112"/>
    <mergeCell ref="BA112:BH112"/>
    <mergeCell ref="BJ112:BN112"/>
    <mergeCell ref="AT110:AX110"/>
    <mergeCell ref="BA110:BH110"/>
    <mergeCell ref="BJ110:BN110"/>
    <mergeCell ref="C111:J111"/>
    <mergeCell ref="L111:Q111"/>
    <mergeCell ref="S111:AE111"/>
    <mergeCell ref="AH111:AL111"/>
    <mergeCell ref="AN111:AS111"/>
    <mergeCell ref="AT111:AX111"/>
    <mergeCell ref="BA111:BH111"/>
    <mergeCell ref="B108:AL109"/>
    <mergeCell ref="AN108:AS109"/>
    <mergeCell ref="AT108:AX109"/>
    <mergeCell ref="BA108:BH109"/>
    <mergeCell ref="BJ108:BN108"/>
    <mergeCell ref="C110:J110"/>
    <mergeCell ref="L110:Q110"/>
    <mergeCell ref="S110:AE110"/>
    <mergeCell ref="AH110:AL110"/>
    <mergeCell ref="AN110:AS110"/>
    <mergeCell ref="BA106:BH106"/>
    <mergeCell ref="BJ106:BN106"/>
    <mergeCell ref="B107:AL107"/>
    <mergeCell ref="AN107:AS107"/>
    <mergeCell ref="AT107:AX107"/>
    <mergeCell ref="BA107:BH107"/>
    <mergeCell ref="BJ107:BN107"/>
    <mergeCell ref="C106:J106"/>
    <mergeCell ref="L106:Q106"/>
    <mergeCell ref="S106:AE106"/>
    <mergeCell ref="AH106:AL106"/>
    <mergeCell ref="AN106:AS106"/>
    <mergeCell ref="AT106:AX106"/>
    <mergeCell ref="BJ104:BN104"/>
    <mergeCell ref="C105:J105"/>
    <mergeCell ref="L105:Q105"/>
    <mergeCell ref="S105:AE105"/>
    <mergeCell ref="AH105:AL105"/>
    <mergeCell ref="AN105:AS105"/>
    <mergeCell ref="AT105:AX105"/>
    <mergeCell ref="BA105:BH105"/>
    <mergeCell ref="BJ105:BN105"/>
    <mergeCell ref="AT103:AX103"/>
    <mergeCell ref="BA103:BH103"/>
    <mergeCell ref="BJ103:BN103"/>
    <mergeCell ref="C104:J104"/>
    <mergeCell ref="L104:Q104"/>
    <mergeCell ref="S104:AE104"/>
    <mergeCell ref="AH104:AL104"/>
    <mergeCell ref="AN104:AS104"/>
    <mergeCell ref="AT104:AX104"/>
    <mergeCell ref="BA104:BH104"/>
    <mergeCell ref="B101:AL102"/>
    <mergeCell ref="AN101:AS102"/>
    <mergeCell ref="AT101:AX102"/>
    <mergeCell ref="BA101:BH102"/>
    <mergeCell ref="BJ101:BN101"/>
    <mergeCell ref="C103:J103"/>
    <mergeCell ref="L103:Q103"/>
    <mergeCell ref="S103:AE103"/>
    <mergeCell ref="AH103:AL103"/>
    <mergeCell ref="AN103:AS103"/>
    <mergeCell ref="BA99:BH99"/>
    <mergeCell ref="BJ99:BN99"/>
    <mergeCell ref="B100:AL100"/>
    <mergeCell ref="AN100:AS100"/>
    <mergeCell ref="AT100:AX100"/>
    <mergeCell ref="BA100:BH100"/>
    <mergeCell ref="BJ100:BN100"/>
    <mergeCell ref="C99:J99"/>
    <mergeCell ref="L99:Q99"/>
    <mergeCell ref="S99:AE99"/>
    <mergeCell ref="AH99:AL99"/>
    <mergeCell ref="AN99:AS99"/>
    <mergeCell ref="AT99:AX99"/>
    <mergeCell ref="BJ97:BN97"/>
    <mergeCell ref="C98:J98"/>
    <mergeCell ref="L98:Q98"/>
    <mergeCell ref="S98:AE98"/>
    <mergeCell ref="AH98:AL98"/>
    <mergeCell ref="AN98:AS98"/>
    <mergeCell ref="AT98:AX98"/>
    <mergeCell ref="BA98:BH98"/>
    <mergeCell ref="BJ98:BN98"/>
    <mergeCell ref="AT96:AX96"/>
    <mergeCell ref="BA96:BH96"/>
    <mergeCell ref="BJ96:BN96"/>
    <mergeCell ref="C97:J97"/>
    <mergeCell ref="L97:Q97"/>
    <mergeCell ref="S97:AE97"/>
    <mergeCell ref="AH97:AL97"/>
    <mergeCell ref="AN97:AS97"/>
    <mergeCell ref="AT97:AX97"/>
    <mergeCell ref="BA97:BH97"/>
    <mergeCell ref="B94:AL95"/>
    <mergeCell ref="AN94:AS95"/>
    <mergeCell ref="AT94:AX95"/>
    <mergeCell ref="BA94:BH95"/>
    <mergeCell ref="BJ94:BN94"/>
    <mergeCell ref="C96:J96"/>
    <mergeCell ref="L96:Q96"/>
    <mergeCell ref="S96:AE96"/>
    <mergeCell ref="AH96:AL96"/>
    <mergeCell ref="AN96:AS96"/>
    <mergeCell ref="BA92:BH92"/>
    <mergeCell ref="BJ92:BN92"/>
    <mergeCell ref="B93:AL93"/>
    <mergeCell ref="AN93:AS93"/>
    <mergeCell ref="AT93:AX93"/>
    <mergeCell ref="BA93:BH93"/>
    <mergeCell ref="BJ93:BN93"/>
    <mergeCell ref="C92:J92"/>
    <mergeCell ref="L92:Q92"/>
    <mergeCell ref="S92:AE92"/>
    <mergeCell ref="AH92:AL92"/>
    <mergeCell ref="AN92:AS92"/>
    <mergeCell ref="AT92:AX92"/>
    <mergeCell ref="BJ90:BN90"/>
    <mergeCell ref="C91:J91"/>
    <mergeCell ref="L91:Q91"/>
    <mergeCell ref="S91:AE91"/>
    <mergeCell ref="AH91:AL91"/>
    <mergeCell ref="AN91:AS91"/>
    <mergeCell ref="AT91:AX91"/>
    <mergeCell ref="BA91:BH91"/>
    <mergeCell ref="BJ91:BN91"/>
    <mergeCell ref="AT89:AX89"/>
    <mergeCell ref="BA89:BH89"/>
    <mergeCell ref="BJ89:BN89"/>
    <mergeCell ref="C90:J90"/>
    <mergeCell ref="L90:Q90"/>
    <mergeCell ref="S90:AE90"/>
    <mergeCell ref="AH90:AL90"/>
    <mergeCell ref="AN90:AS90"/>
    <mergeCell ref="AT90:AX90"/>
    <mergeCell ref="BA90:BH90"/>
    <mergeCell ref="B87:AL88"/>
    <mergeCell ref="AN87:AS88"/>
    <mergeCell ref="AT87:AX88"/>
    <mergeCell ref="BA87:BH88"/>
    <mergeCell ref="BJ87:BN87"/>
    <mergeCell ref="C89:J89"/>
    <mergeCell ref="L89:Q89"/>
    <mergeCell ref="S89:AE89"/>
    <mergeCell ref="AH89:AL89"/>
    <mergeCell ref="AN89:AS89"/>
    <mergeCell ref="BA85:BH85"/>
    <mergeCell ref="BJ85:BN85"/>
    <mergeCell ref="C86:J86"/>
    <mergeCell ref="L86:Q86"/>
    <mergeCell ref="S86:AE86"/>
    <mergeCell ref="AH86:AL86"/>
    <mergeCell ref="AN86:AS86"/>
    <mergeCell ref="AT86:AX86"/>
    <mergeCell ref="BA86:BH86"/>
    <mergeCell ref="BJ86:BN86"/>
    <mergeCell ref="C85:J85"/>
    <mergeCell ref="L85:Q85"/>
    <mergeCell ref="S85:AE85"/>
    <mergeCell ref="AH85:AL85"/>
    <mergeCell ref="AN85:AS85"/>
    <mergeCell ref="AT85:AX85"/>
    <mergeCell ref="BA83:BH83"/>
    <mergeCell ref="BJ83:BN83"/>
    <mergeCell ref="C84:J84"/>
    <mergeCell ref="L84:Q84"/>
    <mergeCell ref="S84:AE84"/>
    <mergeCell ref="AH84:AL84"/>
    <mergeCell ref="AN84:AS84"/>
    <mergeCell ref="AT84:AX84"/>
    <mergeCell ref="BA84:BH84"/>
    <mergeCell ref="BJ84:BN84"/>
    <mergeCell ref="C83:J83"/>
    <mergeCell ref="L83:Q83"/>
    <mergeCell ref="S83:AE83"/>
    <mergeCell ref="AH83:AL83"/>
    <mergeCell ref="AN83:AS83"/>
    <mergeCell ref="AT83:AX83"/>
    <mergeCell ref="B80:AL80"/>
    <mergeCell ref="AN80:AS80"/>
    <mergeCell ref="AT80:AX80"/>
    <mergeCell ref="BA80:BH80"/>
    <mergeCell ref="BJ80:BN80"/>
    <mergeCell ref="B81:AL82"/>
    <mergeCell ref="AN81:AS82"/>
    <mergeCell ref="AT81:AX82"/>
    <mergeCell ref="BA81:BH82"/>
    <mergeCell ref="BJ81:BN81"/>
    <mergeCell ref="BA78:BH78"/>
    <mergeCell ref="BJ78:BN78"/>
    <mergeCell ref="C79:J79"/>
    <mergeCell ref="L79:Q79"/>
    <mergeCell ref="S79:AE79"/>
    <mergeCell ref="AH79:AL79"/>
    <mergeCell ref="AN79:AS79"/>
    <mergeCell ref="AT79:AX79"/>
    <mergeCell ref="BA79:BH79"/>
    <mergeCell ref="BJ79:BN79"/>
    <mergeCell ref="C78:J78"/>
    <mergeCell ref="L78:Q78"/>
    <mergeCell ref="S78:AE78"/>
    <mergeCell ref="AH78:AL78"/>
    <mergeCell ref="AN78:AS78"/>
    <mergeCell ref="AT78:AX78"/>
    <mergeCell ref="BA76:BH76"/>
    <mergeCell ref="BJ76:BN76"/>
    <mergeCell ref="C77:J77"/>
    <mergeCell ref="L77:Q77"/>
    <mergeCell ref="S77:AE77"/>
    <mergeCell ref="AH77:AL77"/>
    <mergeCell ref="AN77:AS77"/>
    <mergeCell ref="AT77:AX77"/>
    <mergeCell ref="BA77:BH77"/>
    <mergeCell ref="BJ77:BN77"/>
    <mergeCell ref="C76:J76"/>
    <mergeCell ref="L76:Q76"/>
    <mergeCell ref="S76:AE76"/>
    <mergeCell ref="AH76:AL76"/>
    <mergeCell ref="AN76:AS76"/>
    <mergeCell ref="AT76:AX76"/>
    <mergeCell ref="B73:AL73"/>
    <mergeCell ref="AN73:AS73"/>
    <mergeCell ref="AT73:AX73"/>
    <mergeCell ref="BA73:BH73"/>
    <mergeCell ref="BJ73:BN73"/>
    <mergeCell ref="B74:AL75"/>
    <mergeCell ref="AN74:AS75"/>
    <mergeCell ref="AT74:AX75"/>
    <mergeCell ref="BA74:BH75"/>
    <mergeCell ref="BJ74:BN74"/>
    <mergeCell ref="BA71:BH71"/>
    <mergeCell ref="BJ71:BN71"/>
    <mergeCell ref="C72:J72"/>
    <mergeCell ref="L72:Q72"/>
    <mergeCell ref="S72:AE72"/>
    <mergeCell ref="AH72:AL72"/>
    <mergeCell ref="AN72:AS72"/>
    <mergeCell ref="AT72:AX72"/>
    <mergeCell ref="BA72:BH72"/>
    <mergeCell ref="BJ72:BN72"/>
    <mergeCell ref="C71:J71"/>
    <mergeCell ref="L71:Q71"/>
    <mergeCell ref="S71:AE71"/>
    <mergeCell ref="AH71:AL71"/>
    <mergeCell ref="AN71:AS71"/>
    <mergeCell ref="AT71:AX71"/>
    <mergeCell ref="BA69:BH69"/>
    <mergeCell ref="BJ69:BN69"/>
    <mergeCell ref="C70:J70"/>
    <mergeCell ref="L70:Q70"/>
    <mergeCell ref="S70:AE70"/>
    <mergeCell ref="AH70:AL70"/>
    <mergeCell ref="AN70:AS70"/>
    <mergeCell ref="AT70:AX70"/>
    <mergeCell ref="BA70:BH70"/>
    <mergeCell ref="BJ70:BN70"/>
    <mergeCell ref="C69:J69"/>
    <mergeCell ref="L69:Q69"/>
    <mergeCell ref="S69:AE69"/>
    <mergeCell ref="AH69:AL69"/>
    <mergeCell ref="AN69:AS69"/>
    <mergeCell ref="AT69:AX69"/>
    <mergeCell ref="AU65:BB65"/>
    <mergeCell ref="BC65:BL65"/>
    <mergeCell ref="B66:AL68"/>
    <mergeCell ref="AN66:AS68"/>
    <mergeCell ref="AT66:AX68"/>
    <mergeCell ref="BA66:BH68"/>
    <mergeCell ref="BJ66:BN67"/>
    <mergeCell ref="B64:AL64"/>
    <mergeCell ref="AN64:AS64"/>
    <mergeCell ref="AT64:AX64"/>
    <mergeCell ref="BA64:BH64"/>
    <mergeCell ref="BJ64:BN64"/>
    <mergeCell ref="C65:J65"/>
    <mergeCell ref="L65:Q65"/>
    <mergeCell ref="S65:AC65"/>
    <mergeCell ref="AF65:AL65"/>
    <mergeCell ref="AM65:AT65"/>
    <mergeCell ref="BA62:BH62"/>
    <mergeCell ref="BJ62:BN62"/>
    <mergeCell ref="C63:J63"/>
    <mergeCell ref="L63:Q63"/>
    <mergeCell ref="S63:AE63"/>
    <mergeCell ref="AH63:AL63"/>
    <mergeCell ref="AN63:AS63"/>
    <mergeCell ref="AT63:AX63"/>
    <mergeCell ref="BA63:BH63"/>
    <mergeCell ref="BJ63:BN63"/>
    <mergeCell ref="C62:J62"/>
    <mergeCell ref="L62:Q62"/>
    <mergeCell ref="S62:AE62"/>
    <mergeCell ref="AH62:AL62"/>
    <mergeCell ref="AN62:AS62"/>
    <mergeCell ref="AT62:AX62"/>
    <mergeCell ref="BA60:BH60"/>
    <mergeCell ref="BJ60:BN60"/>
    <mergeCell ref="C61:J61"/>
    <mergeCell ref="L61:Q61"/>
    <mergeCell ref="S61:AE61"/>
    <mergeCell ref="AH61:AL61"/>
    <mergeCell ref="AN61:AS61"/>
    <mergeCell ref="AT61:AX61"/>
    <mergeCell ref="BA61:BH61"/>
    <mergeCell ref="BJ61:BN61"/>
    <mergeCell ref="C60:J60"/>
    <mergeCell ref="L60:Q60"/>
    <mergeCell ref="S60:AE60"/>
    <mergeCell ref="AH60:AL60"/>
    <mergeCell ref="AN60:AS60"/>
    <mergeCell ref="AT60:AX60"/>
    <mergeCell ref="B57:AL57"/>
    <mergeCell ref="AN57:AS57"/>
    <mergeCell ref="AT57:AX57"/>
    <mergeCell ref="BA57:BH57"/>
    <mergeCell ref="BJ57:BN57"/>
    <mergeCell ref="B58:AL59"/>
    <mergeCell ref="AN58:AS59"/>
    <mergeCell ref="AT58:AX59"/>
    <mergeCell ref="BA58:BH59"/>
    <mergeCell ref="BJ58:BN58"/>
    <mergeCell ref="BA55:BH55"/>
    <mergeCell ref="BJ55:BN55"/>
    <mergeCell ref="C56:J56"/>
    <mergeCell ref="L56:Q56"/>
    <mergeCell ref="S56:AE56"/>
    <mergeCell ref="AH56:AL56"/>
    <mergeCell ref="AN56:AS56"/>
    <mergeCell ref="AT56:AX56"/>
    <mergeCell ref="BA56:BH56"/>
    <mergeCell ref="BJ56:BN56"/>
    <mergeCell ref="C55:J55"/>
    <mergeCell ref="L55:Q55"/>
    <mergeCell ref="S55:AE55"/>
    <mergeCell ref="AH55:AL55"/>
    <mergeCell ref="AN55:AS55"/>
    <mergeCell ref="AT55:AX55"/>
    <mergeCell ref="BA53:BH53"/>
    <mergeCell ref="BJ53:BN53"/>
    <mergeCell ref="C54:J54"/>
    <mergeCell ref="L54:Q54"/>
    <mergeCell ref="S54:AE54"/>
    <mergeCell ref="AH54:AL54"/>
    <mergeCell ref="AN54:AS54"/>
    <mergeCell ref="AT54:AX54"/>
    <mergeCell ref="BA54:BH54"/>
    <mergeCell ref="BJ54:BN54"/>
    <mergeCell ref="C53:J53"/>
    <mergeCell ref="L53:Q53"/>
    <mergeCell ref="S53:AE53"/>
    <mergeCell ref="AH53:AL53"/>
    <mergeCell ref="AN53:AS53"/>
    <mergeCell ref="AT53:AX53"/>
    <mergeCell ref="BA50:BH50"/>
    <mergeCell ref="BJ50:BN50"/>
    <mergeCell ref="B51:AL52"/>
    <mergeCell ref="AN51:AS52"/>
    <mergeCell ref="AT51:AX52"/>
    <mergeCell ref="BA51:BH52"/>
    <mergeCell ref="BJ51:BN51"/>
    <mergeCell ref="C50:J50"/>
    <mergeCell ref="L50:Q50"/>
    <mergeCell ref="S50:AE50"/>
    <mergeCell ref="AH50:AL50"/>
    <mergeCell ref="AN50:AS50"/>
    <mergeCell ref="AT50:AX50"/>
    <mergeCell ref="BJ48:BN48"/>
    <mergeCell ref="C49:J49"/>
    <mergeCell ref="L49:Q49"/>
    <mergeCell ref="S49:AE49"/>
    <mergeCell ref="AH49:AL49"/>
    <mergeCell ref="AN49:AS49"/>
    <mergeCell ref="AT49:AX49"/>
    <mergeCell ref="BA49:BH49"/>
    <mergeCell ref="BJ49:BN49"/>
    <mergeCell ref="AT47:AX47"/>
    <mergeCell ref="BA47:BH47"/>
    <mergeCell ref="BJ47:BN47"/>
    <mergeCell ref="C48:J48"/>
    <mergeCell ref="L48:Q48"/>
    <mergeCell ref="S48:AE48"/>
    <mergeCell ref="AH48:AL48"/>
    <mergeCell ref="AN48:AS48"/>
    <mergeCell ref="AT48:AX48"/>
    <mergeCell ref="BA48:BH48"/>
    <mergeCell ref="B45:AL46"/>
    <mergeCell ref="AN45:AS46"/>
    <mergeCell ref="AT45:AX46"/>
    <mergeCell ref="BA45:BH46"/>
    <mergeCell ref="BJ45:BN45"/>
    <mergeCell ref="C47:J47"/>
    <mergeCell ref="L47:Q47"/>
    <mergeCell ref="S47:AE47"/>
    <mergeCell ref="AH47:AL47"/>
    <mergeCell ref="AN47:AS47"/>
    <mergeCell ref="BA43:BH43"/>
    <mergeCell ref="BJ43:BN43"/>
    <mergeCell ref="B44:AL44"/>
    <mergeCell ref="AN44:AS44"/>
    <mergeCell ref="AT44:AX44"/>
    <mergeCell ref="BA44:BH44"/>
    <mergeCell ref="BJ44:BN44"/>
    <mergeCell ref="C43:J43"/>
    <mergeCell ref="L43:Q43"/>
    <mergeCell ref="S43:AE43"/>
    <mergeCell ref="AH43:AL43"/>
    <mergeCell ref="AN43:AS43"/>
    <mergeCell ref="AT43:AX43"/>
    <mergeCell ref="BA41:BH41"/>
    <mergeCell ref="BJ41:BN41"/>
    <mergeCell ref="L42:Q42"/>
    <mergeCell ref="S42:Z42"/>
    <mergeCell ref="AH42:AK42"/>
    <mergeCell ref="BB42:BH42"/>
    <mergeCell ref="C41:J41"/>
    <mergeCell ref="L41:Q41"/>
    <mergeCell ref="S41:AE41"/>
    <mergeCell ref="AH41:AL41"/>
    <mergeCell ref="AN41:AS41"/>
    <mergeCell ref="AT41:AX41"/>
    <mergeCell ref="BA39:BH39"/>
    <mergeCell ref="BJ39:BN39"/>
    <mergeCell ref="C40:J40"/>
    <mergeCell ref="L40:Q40"/>
    <mergeCell ref="S40:AE40"/>
    <mergeCell ref="AH40:AL40"/>
    <mergeCell ref="AN40:AS40"/>
    <mergeCell ref="AT40:AX40"/>
    <mergeCell ref="BA40:BH40"/>
    <mergeCell ref="BJ40:BN40"/>
    <mergeCell ref="C39:J39"/>
    <mergeCell ref="L39:Q39"/>
    <mergeCell ref="S39:AE39"/>
    <mergeCell ref="AH39:AL39"/>
    <mergeCell ref="AN39:AS39"/>
    <mergeCell ref="AT39:AX39"/>
    <mergeCell ref="BA36:BH36"/>
    <mergeCell ref="BJ36:BN36"/>
    <mergeCell ref="B37:AL38"/>
    <mergeCell ref="AN37:AS38"/>
    <mergeCell ref="AT37:AX38"/>
    <mergeCell ref="BA37:BH38"/>
    <mergeCell ref="BJ37:BN37"/>
    <mergeCell ref="C36:J36"/>
    <mergeCell ref="L36:Q36"/>
    <mergeCell ref="S36:AE36"/>
    <mergeCell ref="AH36:AL36"/>
    <mergeCell ref="AN36:AS36"/>
    <mergeCell ref="AT36:AX36"/>
    <mergeCell ref="BA34:BH34"/>
    <mergeCell ref="BJ34:BN34"/>
    <mergeCell ref="C35:J35"/>
    <mergeCell ref="L35:Q35"/>
    <mergeCell ref="S35:AE35"/>
    <mergeCell ref="AH35:AL35"/>
    <mergeCell ref="AN35:AS35"/>
    <mergeCell ref="AT35:AX35"/>
    <mergeCell ref="BA35:BH35"/>
    <mergeCell ref="BJ35:BN35"/>
    <mergeCell ref="C34:J34"/>
    <mergeCell ref="L34:Q34"/>
    <mergeCell ref="S34:AE34"/>
    <mergeCell ref="AH34:AL34"/>
    <mergeCell ref="AN34:AS34"/>
    <mergeCell ref="AT34:AX34"/>
    <mergeCell ref="BA32:BH32"/>
    <mergeCell ref="BJ32:BN32"/>
    <mergeCell ref="C33:J33"/>
    <mergeCell ref="L33:Q33"/>
    <mergeCell ref="S33:AE33"/>
    <mergeCell ref="AH33:AL33"/>
    <mergeCell ref="AN33:AS33"/>
    <mergeCell ref="AT33:AX33"/>
    <mergeCell ref="BA33:BH33"/>
    <mergeCell ref="BJ33:BN33"/>
    <mergeCell ref="C32:J32"/>
    <mergeCell ref="L32:Q32"/>
    <mergeCell ref="S32:AE32"/>
    <mergeCell ref="AH32:AL32"/>
    <mergeCell ref="AN32:AS32"/>
    <mergeCell ref="AT32:AX32"/>
    <mergeCell ref="BA30:BH30"/>
    <mergeCell ref="BJ30:BN30"/>
    <mergeCell ref="C31:J31"/>
    <mergeCell ref="L31:Q31"/>
    <mergeCell ref="S31:AE31"/>
    <mergeCell ref="AH31:AL31"/>
    <mergeCell ref="AN31:AS31"/>
    <mergeCell ref="AT31:AX31"/>
    <mergeCell ref="BA31:BH31"/>
    <mergeCell ref="BJ31:BN31"/>
    <mergeCell ref="C30:J30"/>
    <mergeCell ref="L30:Q30"/>
    <mergeCell ref="S30:AE30"/>
    <mergeCell ref="AH30:AL30"/>
    <mergeCell ref="AN30:AS30"/>
    <mergeCell ref="AT30:AX30"/>
    <mergeCell ref="BA28:BH28"/>
    <mergeCell ref="BJ28:BN28"/>
    <mergeCell ref="C29:J29"/>
    <mergeCell ref="L29:Q29"/>
    <mergeCell ref="S29:AE29"/>
    <mergeCell ref="AH29:AL29"/>
    <mergeCell ref="AN29:AS29"/>
    <mergeCell ref="AT29:AX29"/>
    <mergeCell ref="BA29:BH29"/>
    <mergeCell ref="BJ29:BN29"/>
    <mergeCell ref="C28:J28"/>
    <mergeCell ref="L28:Q28"/>
    <mergeCell ref="S28:AE28"/>
    <mergeCell ref="AH28:AL28"/>
    <mergeCell ref="AN28:AS28"/>
    <mergeCell ref="AT28:AX28"/>
    <mergeCell ref="BA26:BH26"/>
    <mergeCell ref="BJ26:BN26"/>
    <mergeCell ref="C27:J27"/>
    <mergeCell ref="L27:Q27"/>
    <mergeCell ref="S27:AE27"/>
    <mergeCell ref="AH27:AL27"/>
    <mergeCell ref="AN27:AS27"/>
    <mergeCell ref="AT27:AX27"/>
    <mergeCell ref="BA27:BH27"/>
    <mergeCell ref="BJ27:BN27"/>
    <mergeCell ref="C26:J26"/>
    <mergeCell ref="L26:Q26"/>
    <mergeCell ref="S26:AE26"/>
    <mergeCell ref="AH26:AL26"/>
    <mergeCell ref="AN26:AS26"/>
    <mergeCell ref="AT26:AX26"/>
    <mergeCell ref="B23:AL23"/>
    <mergeCell ref="AN23:AS23"/>
    <mergeCell ref="AT23:AX23"/>
    <mergeCell ref="BA23:BH23"/>
    <mergeCell ref="BJ23:BN23"/>
    <mergeCell ref="B24:AL25"/>
    <mergeCell ref="AN24:AS25"/>
    <mergeCell ref="AT24:AX25"/>
    <mergeCell ref="BA24:BH25"/>
    <mergeCell ref="BJ24:BN24"/>
    <mergeCell ref="C21:AM21"/>
    <mergeCell ref="AN21:AS21"/>
    <mergeCell ref="AT21:AX21"/>
    <mergeCell ref="BA21:BH21"/>
    <mergeCell ref="BJ21:BN21"/>
    <mergeCell ref="C22:AM22"/>
    <mergeCell ref="AN22:AS22"/>
    <mergeCell ref="AT22:AX22"/>
    <mergeCell ref="BA22:BH22"/>
    <mergeCell ref="BJ22:BN22"/>
    <mergeCell ref="D19:W19"/>
    <mergeCell ref="AN19:AS19"/>
    <mergeCell ref="AT19:AX19"/>
    <mergeCell ref="BB19:BH19"/>
    <mergeCell ref="BI19:BN19"/>
    <mergeCell ref="D20:W20"/>
    <mergeCell ref="AN20:AS20"/>
    <mergeCell ref="AT20:AX20"/>
    <mergeCell ref="BB20:BH20"/>
    <mergeCell ref="BI20:BN20"/>
    <mergeCell ref="D17:W17"/>
    <mergeCell ref="AN17:AS17"/>
    <mergeCell ref="AT17:AX17"/>
    <mergeCell ref="BB17:BH17"/>
    <mergeCell ref="BI17:BN17"/>
    <mergeCell ref="D18:W18"/>
    <mergeCell ref="AN18:AS18"/>
    <mergeCell ref="AT18:AX18"/>
    <mergeCell ref="BB18:BH18"/>
    <mergeCell ref="BI18:BN18"/>
    <mergeCell ref="B15:AL15"/>
    <mergeCell ref="AN15:AS15"/>
    <mergeCell ref="AT15:AX15"/>
    <mergeCell ref="BA15:BH15"/>
    <mergeCell ref="BJ15:BN15"/>
    <mergeCell ref="D16:W16"/>
    <mergeCell ref="AN16:AS16"/>
    <mergeCell ref="AT16:AX16"/>
    <mergeCell ref="BB16:BH16"/>
    <mergeCell ref="BI16:BN16"/>
    <mergeCell ref="A1:BV12"/>
    <mergeCell ref="B14:AL14"/>
    <mergeCell ref="AN14:AS14"/>
    <mergeCell ref="AT14:AX14"/>
    <mergeCell ref="BA14:BH14"/>
    <mergeCell ref="BJ14:BN14"/>
  </mergeCells>
  <pageMargins left="0.19722222222222222" right="0" top="0.39374999999999999" bottom="0.19722222222222222" header="0" footer="0"/>
  <pageSetup paperSize="9" scale="94" fitToWidth="0" fitToHeight="0" orientation="landscape" r:id="rId1"/>
  <headerFooter alignWithMargins="0"/>
  <rowBreaks count="1" manualBreakCount="1">
    <brk id="200" max="7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A72" zoomScaleNormal="100" workbookViewId="0">
      <selection activeCell="K90" sqref="K90"/>
    </sheetView>
  </sheetViews>
  <sheetFormatPr defaultRowHeight="15.6" x14ac:dyDescent="0.3"/>
  <cols>
    <col min="2" max="2" width="35.09765625" customWidth="1"/>
    <col min="4" max="4" width="9.69921875" customWidth="1"/>
    <col min="5" max="5" width="12" customWidth="1"/>
    <col min="6" max="6" width="5.5" customWidth="1"/>
    <col min="7" max="7" width="11.19921875" customWidth="1"/>
    <col min="8" max="8" width="11.8984375" customWidth="1"/>
    <col min="9" max="9" width="9.8984375" bestFit="1" customWidth="1"/>
    <col min="11" max="11" width="9.3984375" bestFit="1" customWidth="1"/>
  </cols>
  <sheetData>
    <row r="1" spans="1:14" ht="17.399999999999999" x14ac:dyDescent="0.3">
      <c r="A1" s="15" t="s">
        <v>84</v>
      </c>
      <c r="B1" s="15"/>
      <c r="C1" s="15"/>
      <c r="D1" s="15"/>
      <c r="E1" s="15"/>
      <c r="F1" s="15"/>
      <c r="G1" s="15"/>
      <c r="H1" s="15"/>
    </row>
    <row r="2" spans="1:14" ht="17.399999999999999" x14ac:dyDescent="0.3">
      <c r="A2" s="15"/>
      <c r="B2" s="15" t="s">
        <v>90</v>
      </c>
      <c r="C2" s="15"/>
      <c r="D2" s="15"/>
      <c r="E2" s="15"/>
      <c r="F2" s="15"/>
      <c r="G2" s="15"/>
      <c r="H2" s="15"/>
    </row>
    <row r="3" spans="1:14" ht="18" x14ac:dyDescent="0.35">
      <c r="A3" s="48"/>
    </row>
    <row r="4" spans="1:14" ht="17.399999999999999" x14ac:dyDescent="0.3">
      <c r="A4" s="3" t="s">
        <v>0</v>
      </c>
    </row>
    <row r="5" spans="1:14" x14ac:dyDescent="0.3">
      <c r="A5" s="14" t="s">
        <v>29</v>
      </c>
    </row>
    <row r="6" spans="1:14" x14ac:dyDescent="0.3">
      <c r="A6" s="1"/>
      <c r="B6" t="s">
        <v>24</v>
      </c>
    </row>
    <row r="7" spans="1:14" x14ac:dyDescent="0.3">
      <c r="A7" s="1" t="s">
        <v>13</v>
      </c>
      <c r="C7" s="82" t="s">
        <v>91</v>
      </c>
      <c r="D7" s="82"/>
      <c r="E7" s="82"/>
      <c r="F7" s="49"/>
      <c r="G7" s="6"/>
      <c r="H7" s="6"/>
    </row>
    <row r="8" spans="1:14" ht="34.200000000000003" customHeight="1" x14ac:dyDescent="0.3">
      <c r="A8" s="1" t="s">
        <v>14</v>
      </c>
      <c r="C8" s="18" t="s">
        <v>80</v>
      </c>
      <c r="D8" s="18" t="s">
        <v>82</v>
      </c>
      <c r="E8" s="42" t="s">
        <v>83</v>
      </c>
      <c r="F8" s="60" t="s">
        <v>85</v>
      </c>
      <c r="G8" s="6"/>
      <c r="H8" s="6"/>
    </row>
    <row r="9" spans="1:14" x14ac:dyDescent="0.3">
      <c r="A9" s="50">
        <v>636</v>
      </c>
      <c r="B9" s="8" t="s">
        <v>34</v>
      </c>
      <c r="C9" s="7">
        <v>2000</v>
      </c>
      <c r="D9" s="7">
        <v>2000</v>
      </c>
      <c r="E9" s="62">
        <v>2160</v>
      </c>
      <c r="F9" s="61">
        <f>(E9/D9)*100</f>
        <v>108</v>
      </c>
      <c r="G9" s="6"/>
      <c r="H9" s="17"/>
      <c r="N9" s="12"/>
    </row>
    <row r="10" spans="1:14" x14ac:dyDescent="0.3">
      <c r="A10" s="50"/>
      <c r="B10" s="51" t="s">
        <v>40</v>
      </c>
      <c r="C10" s="24">
        <v>2000</v>
      </c>
      <c r="D10" s="24">
        <v>2000</v>
      </c>
      <c r="E10" s="63">
        <v>2160</v>
      </c>
      <c r="F10" s="61">
        <f t="shared" ref="F10:F22" si="0">(E10/D10)*100</f>
        <v>108</v>
      </c>
      <c r="G10" s="6"/>
      <c r="H10" s="17"/>
      <c r="N10" s="12"/>
    </row>
    <row r="11" spans="1:14" x14ac:dyDescent="0.3">
      <c r="A11" s="50">
        <v>641</v>
      </c>
      <c r="B11" s="51" t="s">
        <v>88</v>
      </c>
      <c r="C11" s="24"/>
      <c r="D11" s="24"/>
      <c r="E11" s="63">
        <v>0.01</v>
      </c>
      <c r="F11" s="61"/>
      <c r="G11" s="6"/>
      <c r="H11" s="17"/>
      <c r="N11" s="12"/>
    </row>
    <row r="12" spans="1:14" x14ac:dyDescent="0.3">
      <c r="A12" s="50"/>
      <c r="B12" s="51" t="s">
        <v>35</v>
      </c>
      <c r="C12" s="24"/>
      <c r="D12" s="24"/>
      <c r="E12" s="63">
        <v>0.01</v>
      </c>
      <c r="F12" s="61"/>
      <c r="G12" s="6"/>
      <c r="H12" s="17"/>
      <c r="N12" s="12"/>
    </row>
    <row r="13" spans="1:14" x14ac:dyDescent="0.3">
      <c r="A13" s="22">
        <v>652</v>
      </c>
      <c r="B13" s="8" t="s">
        <v>28</v>
      </c>
      <c r="C13" s="7">
        <v>228000</v>
      </c>
      <c r="D13" s="7">
        <v>228000</v>
      </c>
      <c r="E13" s="62">
        <v>220377.5</v>
      </c>
      <c r="F13" s="61">
        <f t="shared" si="0"/>
        <v>96.656798245614041</v>
      </c>
      <c r="G13" s="6"/>
      <c r="H13" s="17"/>
      <c r="I13" s="4"/>
    </row>
    <row r="14" spans="1:14" x14ac:dyDescent="0.3">
      <c r="A14" s="22"/>
      <c r="B14" s="51" t="s">
        <v>37</v>
      </c>
      <c r="C14" s="24">
        <v>228000</v>
      </c>
      <c r="D14" s="24">
        <v>228000</v>
      </c>
      <c r="E14" s="63">
        <v>220377.5</v>
      </c>
      <c r="F14" s="61">
        <f t="shared" si="0"/>
        <v>96.656798245614041</v>
      </c>
      <c r="G14" s="6"/>
      <c r="H14" s="17"/>
      <c r="I14" s="4"/>
    </row>
    <row r="15" spans="1:14" x14ac:dyDescent="0.3">
      <c r="A15" s="22">
        <v>661</v>
      </c>
      <c r="B15" s="8" t="s">
        <v>12</v>
      </c>
      <c r="C15" s="8">
        <v>0</v>
      </c>
      <c r="D15" s="8">
        <v>0</v>
      </c>
      <c r="E15" s="62"/>
      <c r="F15" s="61">
        <v>0</v>
      </c>
      <c r="G15" s="6"/>
      <c r="H15" s="17"/>
    </row>
    <row r="16" spans="1:14" x14ac:dyDescent="0.3">
      <c r="A16" s="22">
        <v>663</v>
      </c>
      <c r="B16" s="8" t="s">
        <v>31</v>
      </c>
      <c r="C16" s="7">
        <v>3500</v>
      </c>
      <c r="D16" s="7">
        <v>3500</v>
      </c>
      <c r="E16" s="62">
        <v>2882.29</v>
      </c>
      <c r="F16" s="61">
        <f t="shared" si="0"/>
        <v>82.351142857142861</v>
      </c>
      <c r="G16" s="6"/>
      <c r="H16" s="17"/>
    </row>
    <row r="17" spans="1:11" x14ac:dyDescent="0.3">
      <c r="A17" s="22"/>
      <c r="B17" s="52" t="s">
        <v>38</v>
      </c>
      <c r="C17" s="24">
        <v>3500</v>
      </c>
      <c r="D17" s="24">
        <v>3500</v>
      </c>
      <c r="E17" s="63">
        <v>2882.29</v>
      </c>
      <c r="F17" s="61">
        <f t="shared" si="0"/>
        <v>82.351142857142861</v>
      </c>
      <c r="G17" s="6"/>
      <c r="H17" s="17"/>
    </row>
    <row r="18" spans="1:11" x14ac:dyDescent="0.3">
      <c r="A18" s="22">
        <v>671</v>
      </c>
      <c r="B18" s="9" t="s">
        <v>30</v>
      </c>
      <c r="C18" s="16">
        <v>1145000</v>
      </c>
      <c r="D18" s="16">
        <v>1145000</v>
      </c>
      <c r="E18" s="64">
        <v>1058519.3</v>
      </c>
      <c r="F18" s="61">
        <f t="shared" si="0"/>
        <v>92.447100436681225</v>
      </c>
      <c r="G18" s="6"/>
      <c r="H18" s="17"/>
    </row>
    <row r="19" spans="1:11" x14ac:dyDescent="0.3">
      <c r="A19" s="22"/>
      <c r="B19" s="51" t="s">
        <v>35</v>
      </c>
      <c r="C19" s="72">
        <v>1145000</v>
      </c>
      <c r="D19" s="72">
        <v>1145000</v>
      </c>
      <c r="E19" s="65">
        <v>1059519.3</v>
      </c>
      <c r="F19" s="61">
        <f t="shared" si="0"/>
        <v>92.534436681222715</v>
      </c>
      <c r="G19" s="6"/>
      <c r="H19" s="17"/>
    </row>
    <row r="20" spans="1:11" x14ac:dyDescent="0.3">
      <c r="A20" s="22">
        <v>922</v>
      </c>
      <c r="B20" s="8" t="s">
        <v>33</v>
      </c>
      <c r="C20" s="73">
        <v>31561</v>
      </c>
      <c r="D20" s="73">
        <v>31561</v>
      </c>
      <c r="E20" s="66"/>
      <c r="F20" s="67">
        <f t="shared" si="0"/>
        <v>0</v>
      </c>
      <c r="G20" s="6"/>
      <c r="H20" s="17"/>
    </row>
    <row r="21" spans="1:11" x14ac:dyDescent="0.3">
      <c r="A21" s="53"/>
      <c r="B21" s="52" t="s">
        <v>36</v>
      </c>
      <c r="C21" s="73">
        <v>31561</v>
      </c>
      <c r="D21" s="73">
        <v>31561</v>
      </c>
      <c r="E21" s="65"/>
      <c r="F21" s="67">
        <f t="shared" si="0"/>
        <v>0</v>
      </c>
      <c r="G21" s="6"/>
      <c r="H21" s="17"/>
    </row>
    <row r="22" spans="1:11" x14ac:dyDescent="0.3">
      <c r="B22" t="s">
        <v>11</v>
      </c>
      <c r="C22" s="11">
        <f>SUM(C9+C11+C13+C16+C18+C20)</f>
        <v>1410061</v>
      </c>
      <c r="D22" s="73">
        <f>SUM(D9+D11+D13+D16+D18+D20)</f>
        <v>1410061</v>
      </c>
      <c r="E22" s="62">
        <f>SUM(E9+E13+E16+E18+E20+E11)</f>
        <v>1283939.1000000001</v>
      </c>
      <c r="F22" s="61">
        <f t="shared" si="0"/>
        <v>91.055571354714445</v>
      </c>
      <c r="G22" s="6"/>
      <c r="H22" s="17"/>
    </row>
    <row r="23" spans="1:11" x14ac:dyDescent="0.3">
      <c r="G23" s="6"/>
      <c r="H23" s="6"/>
    </row>
    <row r="24" spans="1:11" x14ac:dyDescent="0.3">
      <c r="A24" s="1" t="s">
        <v>1</v>
      </c>
      <c r="G24" s="6"/>
      <c r="H24" s="6"/>
    </row>
    <row r="25" spans="1:11" x14ac:dyDescent="0.3">
      <c r="A25" t="s">
        <v>15</v>
      </c>
      <c r="C25" s="82">
        <v>2022</v>
      </c>
      <c r="D25" s="82"/>
      <c r="E25" s="82"/>
      <c r="G25" s="6"/>
      <c r="H25" s="6"/>
    </row>
    <row r="26" spans="1:11" x14ac:dyDescent="0.3">
      <c r="B26" t="s">
        <v>25</v>
      </c>
      <c r="C26" s="8" t="s">
        <v>81</v>
      </c>
      <c r="D26" s="8" t="s">
        <v>86</v>
      </c>
      <c r="E26" s="8" t="s">
        <v>87</v>
      </c>
      <c r="F26" s="8" t="s">
        <v>85</v>
      </c>
      <c r="G26" s="6"/>
      <c r="H26" s="6"/>
    </row>
    <row r="27" spans="1:11" x14ac:dyDescent="0.3">
      <c r="A27" s="8">
        <v>311</v>
      </c>
      <c r="B27" s="54" t="s">
        <v>17</v>
      </c>
      <c r="C27" s="7">
        <v>840000</v>
      </c>
      <c r="D27" s="7">
        <v>840000</v>
      </c>
      <c r="E27" s="62">
        <v>787002.85</v>
      </c>
      <c r="F27" s="8">
        <f t="shared" ref="F27:F37" si="1">(E27/D27)*100</f>
        <v>93.690815476190465</v>
      </c>
      <c r="G27" s="6"/>
      <c r="H27" s="17"/>
    </row>
    <row r="28" spans="1:11" x14ac:dyDescent="0.3">
      <c r="A28" s="8"/>
      <c r="B28" s="51" t="s">
        <v>35</v>
      </c>
      <c r="C28" s="24">
        <v>840000</v>
      </c>
      <c r="D28" s="24">
        <v>840000</v>
      </c>
      <c r="E28" s="63">
        <v>787002.85</v>
      </c>
      <c r="F28" s="8">
        <f t="shared" si="1"/>
        <v>93.690815476190465</v>
      </c>
      <c r="G28" s="6"/>
      <c r="H28" s="17"/>
    </row>
    <row r="29" spans="1:11" x14ac:dyDescent="0.3">
      <c r="A29" s="8">
        <v>312</v>
      </c>
      <c r="B29" s="51" t="s">
        <v>16</v>
      </c>
      <c r="C29" s="7">
        <v>58000</v>
      </c>
      <c r="D29" s="7">
        <v>58000</v>
      </c>
      <c r="E29" s="62">
        <v>57190.35</v>
      </c>
      <c r="F29" s="8">
        <f t="shared" si="1"/>
        <v>98.604051724137932</v>
      </c>
      <c r="G29" s="6"/>
      <c r="H29" s="6"/>
      <c r="K29" s="55"/>
    </row>
    <row r="30" spans="1:11" x14ac:dyDescent="0.3">
      <c r="A30" s="8"/>
      <c r="B30" s="51" t="s">
        <v>35</v>
      </c>
      <c r="C30" s="25">
        <v>58000</v>
      </c>
      <c r="D30" s="25">
        <v>58000</v>
      </c>
      <c r="E30" s="68">
        <v>57190.35</v>
      </c>
      <c r="F30" s="8">
        <f t="shared" si="1"/>
        <v>98.604051724137932</v>
      </c>
      <c r="G30" s="6"/>
      <c r="H30" s="6"/>
      <c r="K30" s="55"/>
    </row>
    <row r="31" spans="1:11" x14ac:dyDescent="0.3">
      <c r="A31" s="8">
        <v>313</v>
      </c>
      <c r="B31" s="51" t="s">
        <v>18</v>
      </c>
      <c r="C31" s="19">
        <v>140000</v>
      </c>
      <c r="D31" s="19">
        <v>140000</v>
      </c>
      <c r="E31" s="69">
        <v>129855.43</v>
      </c>
      <c r="F31" s="8">
        <f t="shared" si="1"/>
        <v>92.753878571428572</v>
      </c>
      <c r="G31" s="6"/>
      <c r="H31" s="6"/>
      <c r="K31" s="55"/>
    </row>
    <row r="32" spans="1:11" x14ac:dyDescent="0.3">
      <c r="A32" s="8"/>
      <c r="B32" s="51" t="s">
        <v>35</v>
      </c>
      <c r="C32" s="25">
        <v>140000</v>
      </c>
      <c r="D32" s="25">
        <v>140000</v>
      </c>
      <c r="E32" s="68">
        <v>129855.43</v>
      </c>
      <c r="F32" s="8">
        <f t="shared" si="1"/>
        <v>92.753878571428572</v>
      </c>
      <c r="G32" s="6"/>
      <c r="H32" s="6"/>
      <c r="K32" s="55"/>
    </row>
    <row r="33" spans="1:11" x14ac:dyDescent="0.3">
      <c r="A33" s="8">
        <v>321</v>
      </c>
      <c r="B33" s="51" t="s">
        <v>26</v>
      </c>
      <c r="C33" s="7">
        <v>38000</v>
      </c>
      <c r="D33" s="7">
        <v>38000</v>
      </c>
      <c r="E33" s="62">
        <v>30752</v>
      </c>
      <c r="F33" s="8">
        <f t="shared" si="1"/>
        <v>80.926315789473676</v>
      </c>
      <c r="G33" s="17"/>
      <c r="H33" s="17"/>
      <c r="J33" s="55"/>
      <c r="K33" s="55"/>
    </row>
    <row r="34" spans="1:11" x14ac:dyDescent="0.3">
      <c r="A34" s="8"/>
      <c r="B34" s="51" t="s">
        <v>35</v>
      </c>
      <c r="C34" s="56">
        <v>27000</v>
      </c>
      <c r="D34" s="56">
        <v>27000</v>
      </c>
      <c r="E34" s="70">
        <v>25420</v>
      </c>
      <c r="F34" s="8">
        <f t="shared" si="1"/>
        <v>94.148148148148152</v>
      </c>
      <c r="G34" s="17"/>
      <c r="H34" s="17"/>
      <c r="J34" s="55"/>
      <c r="K34" s="55"/>
    </row>
    <row r="35" spans="1:11" x14ac:dyDescent="0.3">
      <c r="A35" s="8"/>
      <c r="B35" s="51" t="s">
        <v>37</v>
      </c>
      <c r="C35" s="56">
        <v>11000</v>
      </c>
      <c r="D35" s="56">
        <v>11000</v>
      </c>
      <c r="E35" s="70">
        <v>5332</v>
      </c>
      <c r="F35" s="8">
        <f t="shared" si="1"/>
        <v>48.472727272727276</v>
      </c>
      <c r="G35" s="17"/>
      <c r="H35" s="17"/>
      <c r="J35" s="55"/>
      <c r="K35" s="55"/>
    </row>
    <row r="36" spans="1:11" x14ac:dyDescent="0.3">
      <c r="A36" s="8">
        <v>322</v>
      </c>
      <c r="B36" s="51" t="s">
        <v>19</v>
      </c>
      <c r="C36" s="7">
        <v>204561</v>
      </c>
      <c r="D36" s="7">
        <v>204561</v>
      </c>
      <c r="E36" s="62">
        <v>194418.24</v>
      </c>
      <c r="F36" s="8">
        <f t="shared" si="1"/>
        <v>95.041694164576825</v>
      </c>
      <c r="H36" s="75"/>
      <c r="K36" s="55"/>
    </row>
    <row r="37" spans="1:11" x14ac:dyDescent="0.3">
      <c r="A37" s="8">
        <v>322</v>
      </c>
      <c r="B37" s="51" t="s">
        <v>35</v>
      </c>
      <c r="C37" s="56">
        <v>8000</v>
      </c>
      <c r="D37" s="56">
        <v>8000</v>
      </c>
      <c r="E37" s="70">
        <v>1267.6300000000001</v>
      </c>
      <c r="F37" s="8">
        <f t="shared" si="1"/>
        <v>15.845375000000001</v>
      </c>
      <c r="H37" s="6"/>
      <c r="K37" s="55"/>
    </row>
    <row r="38" spans="1:11" x14ac:dyDescent="0.3">
      <c r="A38" s="45">
        <v>3221</v>
      </c>
      <c r="B38" s="79" t="s">
        <v>107</v>
      </c>
      <c r="C38" s="56"/>
      <c r="D38" s="56"/>
      <c r="E38" s="70">
        <v>383.75</v>
      </c>
      <c r="F38" s="8"/>
      <c r="H38" s="6"/>
      <c r="K38" s="55"/>
    </row>
    <row r="39" spans="1:11" x14ac:dyDescent="0.3">
      <c r="A39" s="45">
        <v>3224</v>
      </c>
      <c r="B39" s="79" t="s">
        <v>106</v>
      </c>
      <c r="C39" s="56"/>
      <c r="D39" s="56"/>
      <c r="E39" s="70">
        <v>883.88</v>
      </c>
      <c r="F39" s="8"/>
      <c r="H39" s="6"/>
      <c r="K39" s="55"/>
    </row>
    <row r="40" spans="1:11" x14ac:dyDescent="0.3">
      <c r="A40" s="8">
        <v>322</v>
      </c>
      <c r="B40" s="51" t="s">
        <v>37</v>
      </c>
      <c r="C40" s="56">
        <v>168000</v>
      </c>
      <c r="D40" s="56">
        <v>168000</v>
      </c>
      <c r="E40" s="70">
        <v>164429.60999999999</v>
      </c>
      <c r="F40" s="8">
        <f>(E40/D40)*100</f>
        <v>97.874767857142857</v>
      </c>
      <c r="H40" s="75"/>
      <c r="K40" s="55"/>
    </row>
    <row r="41" spans="1:11" x14ac:dyDescent="0.3">
      <c r="A41" s="45">
        <v>3221</v>
      </c>
      <c r="B41" s="79" t="s">
        <v>107</v>
      </c>
      <c r="C41" s="56"/>
      <c r="D41" s="56"/>
      <c r="E41" s="70">
        <v>35020</v>
      </c>
      <c r="F41" s="8"/>
      <c r="G41" s="6"/>
      <c r="H41" s="6"/>
      <c r="K41" s="55"/>
    </row>
    <row r="42" spans="1:11" x14ac:dyDescent="0.3">
      <c r="A42" s="45">
        <v>3222</v>
      </c>
      <c r="B42" s="79" t="s">
        <v>4</v>
      </c>
      <c r="C42" s="56"/>
      <c r="D42" s="56"/>
      <c r="E42" s="70">
        <v>82364.47</v>
      </c>
      <c r="F42" s="8"/>
      <c r="G42" s="6"/>
      <c r="H42" s="6"/>
      <c r="K42" s="55"/>
    </row>
    <row r="43" spans="1:11" x14ac:dyDescent="0.3">
      <c r="A43" s="45">
        <v>3223</v>
      </c>
      <c r="B43" s="79" t="s">
        <v>3</v>
      </c>
      <c r="C43" s="56"/>
      <c r="D43" s="56"/>
      <c r="E43" s="70">
        <v>42103.05</v>
      </c>
      <c r="F43" s="8"/>
      <c r="G43" s="6"/>
      <c r="H43" s="6"/>
      <c r="K43" s="55"/>
    </row>
    <row r="44" spans="1:11" x14ac:dyDescent="0.3">
      <c r="A44" s="45">
        <v>3225</v>
      </c>
      <c r="B44" s="79" t="s">
        <v>70</v>
      </c>
      <c r="C44" s="56"/>
      <c r="D44" s="56"/>
      <c r="E44" s="70">
        <v>2381.5300000000002</v>
      </c>
      <c r="F44" s="8"/>
      <c r="G44" s="6"/>
      <c r="H44" s="6"/>
      <c r="K44" s="55"/>
    </row>
    <row r="45" spans="1:11" x14ac:dyDescent="0.3">
      <c r="A45" s="45">
        <v>3227</v>
      </c>
      <c r="B45" s="79" t="s">
        <v>109</v>
      </c>
      <c r="C45" s="56"/>
      <c r="D45" s="56"/>
      <c r="E45" s="70">
        <v>2560.56</v>
      </c>
      <c r="F45" s="8"/>
      <c r="G45" s="6"/>
      <c r="H45" s="6"/>
      <c r="K45" s="55"/>
    </row>
    <row r="46" spans="1:11" x14ac:dyDescent="0.3">
      <c r="A46" s="8">
        <v>322</v>
      </c>
      <c r="B46" s="51" t="s">
        <v>39</v>
      </c>
      <c r="C46" s="57">
        <v>2000</v>
      </c>
      <c r="D46" s="57">
        <v>2000</v>
      </c>
      <c r="E46" s="70">
        <v>2160</v>
      </c>
      <c r="F46" s="8">
        <f>(E46/D46)*100</f>
        <v>108</v>
      </c>
      <c r="G46" s="6"/>
      <c r="H46" s="6"/>
      <c r="K46" s="55"/>
    </row>
    <row r="47" spans="1:11" x14ac:dyDescent="0.3">
      <c r="A47" s="45">
        <v>3221</v>
      </c>
      <c r="B47" s="79" t="s">
        <v>108</v>
      </c>
      <c r="C47" s="57"/>
      <c r="D47" s="57"/>
      <c r="E47" s="70">
        <v>2160</v>
      </c>
      <c r="F47" s="8"/>
      <c r="G47" s="6"/>
      <c r="H47" s="6"/>
      <c r="K47" s="55"/>
    </row>
    <row r="48" spans="1:11" x14ac:dyDescent="0.3">
      <c r="A48" s="8">
        <v>322</v>
      </c>
      <c r="B48" s="52" t="s">
        <v>36</v>
      </c>
      <c r="C48" s="24">
        <v>26561</v>
      </c>
      <c r="D48" s="24">
        <v>26561</v>
      </c>
      <c r="E48" s="63">
        <v>26561</v>
      </c>
      <c r="F48" s="8">
        <f>(E48/D48)*100</f>
        <v>100</v>
      </c>
      <c r="G48" s="6"/>
      <c r="H48" s="6"/>
      <c r="K48" s="55"/>
    </row>
    <row r="49" spans="1:11" x14ac:dyDescent="0.3">
      <c r="A49" s="45">
        <v>3223</v>
      </c>
      <c r="B49" s="78" t="s">
        <v>3</v>
      </c>
      <c r="C49" s="24"/>
      <c r="D49" s="24"/>
      <c r="E49" s="63">
        <v>26561</v>
      </c>
      <c r="F49" s="8"/>
      <c r="G49" s="6"/>
      <c r="H49" s="6"/>
      <c r="K49" s="55"/>
    </row>
    <row r="50" spans="1:11" x14ac:dyDescent="0.3">
      <c r="A50" s="8">
        <v>323</v>
      </c>
      <c r="B50" s="51" t="s">
        <v>20</v>
      </c>
      <c r="C50" s="7">
        <v>87000</v>
      </c>
      <c r="D50" s="7">
        <v>87000</v>
      </c>
      <c r="E50" s="62">
        <v>73002.350000000006</v>
      </c>
      <c r="F50" s="8">
        <f>(E50/D50)*100</f>
        <v>83.910747126436789</v>
      </c>
      <c r="G50" s="6"/>
      <c r="H50" s="6"/>
      <c r="K50" s="55"/>
    </row>
    <row r="51" spans="1:11" x14ac:dyDescent="0.3">
      <c r="A51" s="8">
        <v>323</v>
      </c>
      <c r="B51" s="51" t="s">
        <v>35</v>
      </c>
      <c r="C51" s="24">
        <v>45000</v>
      </c>
      <c r="D51" s="24">
        <v>45000</v>
      </c>
      <c r="E51" s="63">
        <v>34027.279999999999</v>
      </c>
      <c r="F51" s="8">
        <f>(E51/D51)*100</f>
        <v>75.616177777777764</v>
      </c>
      <c r="G51" s="6"/>
      <c r="H51" s="6"/>
      <c r="K51" s="55"/>
    </row>
    <row r="52" spans="1:11" x14ac:dyDescent="0.3">
      <c r="A52" s="45">
        <v>3232</v>
      </c>
      <c r="B52" s="79" t="s">
        <v>102</v>
      </c>
      <c r="C52" s="24"/>
      <c r="D52" s="24"/>
      <c r="E52" s="63">
        <v>21177.279999999999</v>
      </c>
      <c r="F52" s="8"/>
      <c r="G52" s="6"/>
      <c r="H52" s="6"/>
      <c r="K52" s="55"/>
    </row>
    <row r="53" spans="1:11" x14ac:dyDescent="0.3">
      <c r="A53" s="45">
        <v>3233</v>
      </c>
      <c r="B53" s="79" t="s">
        <v>103</v>
      </c>
      <c r="C53" s="24"/>
      <c r="D53" s="24"/>
      <c r="E53" s="63">
        <v>4485</v>
      </c>
      <c r="F53" s="8"/>
      <c r="G53" s="6"/>
      <c r="H53" s="6"/>
      <c r="K53" s="55"/>
    </row>
    <row r="54" spans="1:11" x14ac:dyDescent="0.3">
      <c r="A54" s="45">
        <v>3238</v>
      </c>
      <c r="B54" s="79" t="s">
        <v>7</v>
      </c>
      <c r="C54" s="24"/>
      <c r="D54" s="24"/>
      <c r="E54" s="63">
        <v>8365</v>
      </c>
      <c r="F54" s="8"/>
      <c r="G54" s="6"/>
      <c r="H54" s="6"/>
      <c r="K54" s="55"/>
    </row>
    <row r="55" spans="1:11" x14ac:dyDescent="0.3">
      <c r="A55" s="8">
        <v>323</v>
      </c>
      <c r="B55" s="51" t="s">
        <v>37</v>
      </c>
      <c r="C55" s="76">
        <v>42000</v>
      </c>
      <c r="D55" s="76">
        <v>42000</v>
      </c>
      <c r="E55" s="71">
        <v>38975.07</v>
      </c>
      <c r="F55" s="8">
        <f>(E55/D55)*100</f>
        <v>92.797785714285723</v>
      </c>
      <c r="G55" s="6"/>
      <c r="H55" s="6"/>
      <c r="K55" s="55"/>
    </row>
    <row r="56" spans="1:11" x14ac:dyDescent="0.3">
      <c r="A56" s="45">
        <v>3231</v>
      </c>
      <c r="B56" s="79" t="s">
        <v>104</v>
      </c>
      <c r="C56" s="24"/>
      <c r="D56" s="24"/>
      <c r="E56" s="63">
        <v>4811.2</v>
      </c>
      <c r="F56" s="8"/>
      <c r="G56" s="6"/>
      <c r="H56" s="6"/>
      <c r="K56" s="55"/>
    </row>
    <row r="57" spans="1:11" x14ac:dyDescent="0.3">
      <c r="A57" s="45">
        <v>3234</v>
      </c>
      <c r="B57" s="79" t="s">
        <v>5</v>
      </c>
      <c r="C57" s="24"/>
      <c r="D57" s="24"/>
      <c r="E57" s="63">
        <v>14192.61</v>
      </c>
      <c r="F57" s="8"/>
      <c r="G57" s="6"/>
      <c r="H57" s="6"/>
      <c r="K57" s="55"/>
    </row>
    <row r="58" spans="1:11" x14ac:dyDescent="0.3">
      <c r="A58" s="45">
        <v>3235</v>
      </c>
      <c r="B58" s="79" t="s">
        <v>6</v>
      </c>
      <c r="C58" s="25"/>
      <c r="D58" s="25"/>
      <c r="E58" s="68">
        <v>777.16</v>
      </c>
      <c r="F58" s="8"/>
      <c r="G58" s="6"/>
      <c r="H58" s="6"/>
      <c r="K58" s="55"/>
    </row>
    <row r="59" spans="1:11" x14ac:dyDescent="0.3">
      <c r="A59" s="45">
        <v>3236</v>
      </c>
      <c r="B59" s="79" t="s">
        <v>105</v>
      </c>
      <c r="C59" s="25"/>
      <c r="D59" s="25"/>
      <c r="E59" s="68">
        <v>6395.35</v>
      </c>
      <c r="F59" s="8"/>
      <c r="G59" s="6"/>
      <c r="H59" s="6"/>
      <c r="K59" s="55"/>
    </row>
    <row r="60" spans="1:11" x14ac:dyDescent="0.3">
      <c r="A60" s="45">
        <v>3238</v>
      </c>
      <c r="B60" s="79" t="s">
        <v>7</v>
      </c>
      <c r="C60" s="25"/>
      <c r="D60" s="25"/>
      <c r="E60" s="68">
        <v>2421.25</v>
      </c>
      <c r="F60" s="8"/>
      <c r="G60" s="6"/>
      <c r="H60" s="6"/>
      <c r="K60" s="55"/>
    </row>
    <row r="61" spans="1:11" x14ac:dyDescent="0.3">
      <c r="A61" s="45">
        <v>3239</v>
      </c>
      <c r="B61" s="79" t="s">
        <v>8</v>
      </c>
      <c r="C61" s="25"/>
      <c r="D61" s="25"/>
      <c r="E61" s="68">
        <v>10377.5</v>
      </c>
      <c r="F61" s="8"/>
      <c r="G61" s="6"/>
      <c r="H61" s="6"/>
      <c r="K61" s="55"/>
    </row>
    <row r="62" spans="1:11" x14ac:dyDescent="0.3">
      <c r="A62" s="8">
        <v>329</v>
      </c>
      <c r="B62" s="51" t="s">
        <v>27</v>
      </c>
      <c r="C62" s="19">
        <v>34500</v>
      </c>
      <c r="D62" s="19">
        <v>34500</v>
      </c>
      <c r="E62" s="69">
        <v>28765.55</v>
      </c>
      <c r="F62" s="8">
        <f>(E62/D62)*100</f>
        <v>83.378405797101451</v>
      </c>
      <c r="G62" s="6"/>
      <c r="H62" s="6"/>
      <c r="J62" s="55"/>
      <c r="K62" s="55"/>
    </row>
    <row r="63" spans="1:11" x14ac:dyDescent="0.3">
      <c r="A63" s="8">
        <v>329</v>
      </c>
      <c r="B63" s="51" t="s">
        <v>35</v>
      </c>
      <c r="C63" s="58">
        <v>27000</v>
      </c>
      <c r="D63" s="58">
        <v>27000</v>
      </c>
      <c r="E63" s="68">
        <v>23755.759999999998</v>
      </c>
      <c r="F63" s="8">
        <f>(E63/D63)*100</f>
        <v>87.984296296296293</v>
      </c>
      <c r="G63" s="6"/>
      <c r="H63" s="6"/>
      <c r="J63" s="55"/>
      <c r="K63" s="55"/>
    </row>
    <row r="64" spans="1:11" x14ac:dyDescent="0.3">
      <c r="A64" s="45">
        <v>3291</v>
      </c>
      <c r="B64" s="79" t="s">
        <v>101</v>
      </c>
      <c r="C64" s="58"/>
      <c r="D64" s="58"/>
      <c r="E64" s="68">
        <v>6645.76</v>
      </c>
      <c r="F64" s="8"/>
      <c r="G64" s="6"/>
      <c r="H64" s="6"/>
      <c r="J64" s="55"/>
      <c r="K64" s="55"/>
    </row>
    <row r="65" spans="1:11" x14ac:dyDescent="0.3">
      <c r="A65" s="45">
        <v>3292</v>
      </c>
      <c r="B65" s="79" t="s">
        <v>9</v>
      </c>
      <c r="C65" s="58"/>
      <c r="D65" s="58"/>
      <c r="E65" s="68">
        <v>12110</v>
      </c>
      <c r="F65" s="8"/>
      <c r="G65" s="6"/>
      <c r="H65" s="6"/>
      <c r="J65" s="55"/>
      <c r="K65" s="55"/>
    </row>
    <row r="66" spans="1:11" x14ac:dyDescent="0.3">
      <c r="A66" s="45">
        <v>3299</v>
      </c>
      <c r="B66" s="79" t="s">
        <v>100</v>
      </c>
      <c r="C66" s="58"/>
      <c r="D66" s="58"/>
      <c r="E66" s="68">
        <v>5000</v>
      </c>
      <c r="F66" s="8"/>
      <c r="G66" s="6"/>
      <c r="H66" s="6"/>
      <c r="J66" s="55"/>
      <c r="K66" s="55"/>
    </row>
    <row r="67" spans="1:11" x14ac:dyDescent="0.3">
      <c r="A67" s="8">
        <v>329</v>
      </c>
      <c r="B67" s="51" t="s">
        <v>37</v>
      </c>
      <c r="C67" s="58">
        <v>4000</v>
      </c>
      <c r="D67" s="58">
        <v>4000</v>
      </c>
      <c r="E67" s="68">
        <v>2481.3000000000002</v>
      </c>
      <c r="F67" s="8">
        <f>(E67/D67)*100</f>
        <v>62.032499999999999</v>
      </c>
      <c r="G67" s="6"/>
      <c r="H67" s="6"/>
      <c r="J67" s="55"/>
      <c r="K67" s="55"/>
    </row>
    <row r="68" spans="1:11" x14ac:dyDescent="0.3">
      <c r="A68" s="45">
        <v>3292</v>
      </c>
      <c r="B68" s="79" t="s">
        <v>9</v>
      </c>
      <c r="C68" s="58"/>
      <c r="D68" s="58"/>
      <c r="E68" s="68">
        <v>980</v>
      </c>
      <c r="F68" s="8"/>
      <c r="G68" s="6"/>
      <c r="H68" s="6"/>
      <c r="J68" s="55"/>
      <c r="K68" s="55"/>
    </row>
    <row r="69" spans="1:11" x14ac:dyDescent="0.3">
      <c r="A69" s="45">
        <v>3293</v>
      </c>
      <c r="B69" s="79" t="s">
        <v>10</v>
      </c>
      <c r="C69" s="58"/>
      <c r="D69" s="58"/>
      <c r="E69" s="68">
        <v>541.29999999999995</v>
      </c>
      <c r="F69" s="8"/>
      <c r="G69" s="6"/>
      <c r="H69" s="6"/>
      <c r="J69" s="55"/>
      <c r="K69" s="55"/>
    </row>
    <row r="70" spans="1:11" x14ac:dyDescent="0.3">
      <c r="A70" s="45">
        <v>3295</v>
      </c>
      <c r="B70" s="79" t="s">
        <v>77</v>
      </c>
      <c r="C70" s="58"/>
      <c r="D70" s="58"/>
      <c r="E70" s="68">
        <v>960</v>
      </c>
      <c r="F70" s="8"/>
      <c r="G70" s="6"/>
      <c r="H70" s="6"/>
      <c r="J70" s="55"/>
      <c r="K70" s="55"/>
    </row>
    <row r="71" spans="1:11" x14ac:dyDescent="0.3">
      <c r="A71" s="8">
        <v>329</v>
      </c>
      <c r="B71" s="51" t="s">
        <v>38</v>
      </c>
      <c r="C71" s="58">
        <v>3500</v>
      </c>
      <c r="D71" s="58">
        <v>3500</v>
      </c>
      <c r="E71" s="68">
        <v>2528.4899999999998</v>
      </c>
      <c r="F71" s="8">
        <f>(E71/D71)*100</f>
        <v>72.242571428571424</v>
      </c>
      <c r="G71" s="6"/>
      <c r="H71" s="6"/>
      <c r="J71" s="55"/>
      <c r="K71" s="55"/>
    </row>
    <row r="72" spans="1:11" x14ac:dyDescent="0.3">
      <c r="A72" s="45">
        <v>3299</v>
      </c>
      <c r="B72" s="79" t="s">
        <v>100</v>
      </c>
      <c r="C72" s="58"/>
      <c r="D72" s="58"/>
      <c r="E72" s="68">
        <v>2528.4899999999998</v>
      </c>
      <c r="F72" s="8"/>
      <c r="G72" s="6"/>
      <c r="H72" s="6"/>
      <c r="J72" s="55"/>
      <c r="K72" s="55"/>
    </row>
    <row r="73" spans="1:11" x14ac:dyDescent="0.3">
      <c r="A73" s="8">
        <v>343</v>
      </c>
      <c r="B73" s="51" t="s">
        <v>21</v>
      </c>
      <c r="C73" s="7">
        <v>3000</v>
      </c>
      <c r="D73" s="7">
        <v>3000</v>
      </c>
      <c r="E73" s="62">
        <v>2798</v>
      </c>
      <c r="F73" s="8">
        <f>(E73/D73)*100</f>
        <v>93.266666666666666</v>
      </c>
      <c r="G73" s="6"/>
      <c r="H73" s="6"/>
      <c r="K73" s="55"/>
    </row>
    <row r="74" spans="1:11" x14ac:dyDescent="0.3">
      <c r="A74" s="8">
        <v>343</v>
      </c>
      <c r="B74" s="51" t="s">
        <v>37</v>
      </c>
      <c r="C74" s="24">
        <v>3000</v>
      </c>
      <c r="D74" s="24">
        <v>3000</v>
      </c>
      <c r="E74" s="63">
        <v>2798</v>
      </c>
      <c r="F74" s="8">
        <f>(E74/D74)*100</f>
        <v>93.266666666666666</v>
      </c>
      <c r="G74" s="6"/>
      <c r="H74" s="6"/>
      <c r="I74" s="4"/>
      <c r="K74" s="80"/>
    </row>
    <row r="75" spans="1:11" x14ac:dyDescent="0.3">
      <c r="A75" s="37">
        <v>3431</v>
      </c>
      <c r="B75" s="79" t="s">
        <v>98</v>
      </c>
      <c r="C75" s="24"/>
      <c r="D75" s="24"/>
      <c r="E75" s="63">
        <v>2798</v>
      </c>
      <c r="F75" s="8"/>
      <c r="G75" s="6"/>
      <c r="H75" s="6"/>
      <c r="I75" s="4"/>
      <c r="K75" s="55"/>
    </row>
    <row r="76" spans="1:11" x14ac:dyDescent="0.3">
      <c r="A76" s="8">
        <v>422</v>
      </c>
      <c r="B76" s="52" t="s">
        <v>22</v>
      </c>
      <c r="C76" s="7">
        <v>5000</v>
      </c>
      <c r="D76" s="7">
        <v>5000</v>
      </c>
      <c r="E76" s="62">
        <v>4371.24</v>
      </c>
      <c r="F76" s="8">
        <f>(E76/D76)*100</f>
        <v>87.424799999999991</v>
      </c>
      <c r="G76" s="6"/>
      <c r="H76" s="6"/>
    </row>
    <row r="77" spans="1:11" x14ac:dyDescent="0.3">
      <c r="A77">
        <v>422</v>
      </c>
      <c r="B77" s="77" t="s">
        <v>36</v>
      </c>
      <c r="C77" s="24">
        <v>5000</v>
      </c>
      <c r="D77" s="24">
        <v>5000</v>
      </c>
      <c r="E77" s="63">
        <v>4371.24</v>
      </c>
      <c r="F77" s="8">
        <f>(E77/D77)*100</f>
        <v>87.424799999999991</v>
      </c>
      <c r="G77" s="6"/>
      <c r="H77" s="6"/>
    </row>
    <row r="78" spans="1:11" x14ac:dyDescent="0.3">
      <c r="A78" s="45">
        <v>4221</v>
      </c>
      <c r="B78" s="78" t="s">
        <v>78</v>
      </c>
      <c r="C78" s="24"/>
      <c r="D78" s="24"/>
      <c r="E78" s="63">
        <v>2181.25</v>
      </c>
      <c r="F78" s="8"/>
      <c r="G78" s="6"/>
      <c r="H78" s="6"/>
    </row>
    <row r="79" spans="1:11" x14ac:dyDescent="0.3">
      <c r="A79" s="45">
        <v>4227</v>
      </c>
      <c r="B79" s="78" t="s">
        <v>97</v>
      </c>
      <c r="C79" s="24"/>
      <c r="D79" s="24"/>
      <c r="E79" s="63">
        <v>2189.9899999999998</v>
      </c>
      <c r="F79" s="8"/>
      <c r="G79" s="6"/>
      <c r="H79" s="6"/>
    </row>
    <row r="80" spans="1:11" x14ac:dyDescent="0.3">
      <c r="B80" s="59" t="s">
        <v>23</v>
      </c>
      <c r="C80" s="8">
        <f>SUM(C27+C29+C31+C33+C36+C50+C62+C73+C76)</f>
        <v>1410061</v>
      </c>
      <c r="D80" s="7">
        <f>SUM(D27+D29+D31+D33+D36+D50+D62+D73+D76)</f>
        <v>1410061</v>
      </c>
      <c r="E80" s="62">
        <f>SUM(E27+E29+E31+E33+E36+E50+E62+E73+E76)</f>
        <v>1308156.01</v>
      </c>
      <c r="F80" s="8">
        <f>(E80/D80)*100</f>
        <v>92.773008401764173</v>
      </c>
      <c r="G80" s="6"/>
      <c r="H80" s="17"/>
      <c r="J80" s="55"/>
      <c r="K80" s="55"/>
    </row>
    <row r="81" spans="1:8" x14ac:dyDescent="0.3">
      <c r="G81" s="6"/>
      <c r="H81" s="6"/>
    </row>
    <row r="82" spans="1:8" x14ac:dyDescent="0.3">
      <c r="A82" s="14"/>
    </row>
    <row r="83" spans="1:8" x14ac:dyDescent="0.3">
      <c r="A83" s="8">
        <v>6</v>
      </c>
      <c r="B83" s="81" t="s">
        <v>92</v>
      </c>
      <c r="C83" s="81"/>
      <c r="D83" s="81"/>
      <c r="E83" s="74">
        <v>1283939.1000000001</v>
      </c>
    </row>
    <row r="84" spans="1:8" x14ac:dyDescent="0.3">
      <c r="A84" s="8">
        <v>3</v>
      </c>
      <c r="B84" s="81" t="s">
        <v>93</v>
      </c>
      <c r="C84" s="81"/>
      <c r="D84" s="81"/>
      <c r="E84" s="62">
        <v>1303784.77</v>
      </c>
    </row>
    <row r="85" spans="1:8" x14ac:dyDescent="0.3">
      <c r="A85" s="8">
        <v>9221</v>
      </c>
      <c r="B85" s="81" t="s">
        <v>94</v>
      </c>
      <c r="C85" s="81"/>
      <c r="D85" s="81"/>
      <c r="E85" s="74">
        <f>E83-E84</f>
        <v>-19845.669999999925</v>
      </c>
    </row>
    <row r="86" spans="1:8" x14ac:dyDescent="0.3">
      <c r="A86" s="8">
        <v>9221</v>
      </c>
      <c r="B86" s="81" t="s">
        <v>58</v>
      </c>
      <c r="C86" s="81"/>
      <c r="D86" s="81"/>
      <c r="E86" s="62">
        <v>31560.63</v>
      </c>
    </row>
    <row r="87" spans="1:8" x14ac:dyDescent="0.3">
      <c r="A87" s="8">
        <v>9221</v>
      </c>
      <c r="B87" s="81" t="s">
        <v>59</v>
      </c>
      <c r="C87" s="81"/>
      <c r="D87" s="81"/>
      <c r="E87" s="62">
        <f>SUM(E85:E86)</f>
        <v>11714.960000000076</v>
      </c>
    </row>
    <row r="88" spans="1:8" x14ac:dyDescent="0.3">
      <c r="A88" s="6"/>
      <c r="B88" s="43"/>
      <c r="C88" s="43"/>
      <c r="D88" s="43"/>
      <c r="E88" s="44"/>
    </row>
    <row r="89" spans="1:8" x14ac:dyDescent="0.3">
      <c r="A89" s="8">
        <v>7</v>
      </c>
      <c r="B89" s="81" t="s">
        <v>95</v>
      </c>
      <c r="C89" s="81"/>
      <c r="D89" s="81"/>
      <c r="E89" s="7">
        <v>0</v>
      </c>
    </row>
    <row r="90" spans="1:8" x14ac:dyDescent="0.3">
      <c r="A90" s="8">
        <v>4</v>
      </c>
      <c r="B90" s="81" t="s">
        <v>96</v>
      </c>
      <c r="C90" s="81"/>
      <c r="D90" s="81"/>
      <c r="E90" s="62">
        <v>4371.24</v>
      </c>
    </row>
    <row r="91" spans="1:8" x14ac:dyDescent="0.3">
      <c r="A91" s="8">
        <v>9222</v>
      </c>
      <c r="B91" s="81" t="s">
        <v>64</v>
      </c>
      <c r="C91" s="81"/>
      <c r="D91" s="81"/>
      <c r="E91" s="62">
        <f>E89-E90</f>
        <v>-4371.24</v>
      </c>
    </row>
    <row r="93" spans="1:8" x14ac:dyDescent="0.3">
      <c r="A93" s="35" t="s">
        <v>61</v>
      </c>
      <c r="B93" s="81" t="s">
        <v>47</v>
      </c>
      <c r="C93" s="81"/>
      <c r="D93" s="81"/>
      <c r="E93" s="62">
        <v>1283939.1000000001</v>
      </c>
    </row>
    <row r="94" spans="1:8" x14ac:dyDescent="0.3">
      <c r="A94" s="35" t="s">
        <v>49</v>
      </c>
      <c r="B94" s="81" t="s">
        <v>48</v>
      </c>
      <c r="C94" s="81"/>
      <c r="D94" s="81"/>
      <c r="E94" s="62">
        <v>1308156.01</v>
      </c>
    </row>
    <row r="95" spans="1:8" x14ac:dyDescent="0.3">
      <c r="A95" s="35">
        <v>922</v>
      </c>
      <c r="B95" s="81" t="s">
        <v>50</v>
      </c>
      <c r="C95" s="81"/>
      <c r="D95" s="81"/>
      <c r="E95" s="62">
        <v>31560.63</v>
      </c>
    </row>
    <row r="96" spans="1:8" x14ac:dyDescent="0.3">
      <c r="A96" s="34">
        <v>922</v>
      </c>
      <c r="B96" s="36" t="s">
        <v>51</v>
      </c>
      <c r="C96" s="36"/>
      <c r="D96" s="8"/>
      <c r="E96" s="62">
        <f>E93-E94+E95</f>
        <v>7343.7200000000848</v>
      </c>
    </row>
  </sheetData>
  <mergeCells count="13">
    <mergeCell ref="C7:E7"/>
    <mergeCell ref="C25:E25"/>
    <mergeCell ref="B83:D83"/>
    <mergeCell ref="B84:D84"/>
    <mergeCell ref="B85:D85"/>
    <mergeCell ref="B94:D94"/>
    <mergeCell ref="B95:D95"/>
    <mergeCell ref="B86:D86"/>
    <mergeCell ref="B87:D87"/>
    <mergeCell ref="B89:D89"/>
    <mergeCell ref="B90:D90"/>
    <mergeCell ref="B91:D91"/>
    <mergeCell ref="B93:D93"/>
  </mergeCells>
  <pageMargins left="0.75" right="0.75" top="1" bottom="1" header="0.5" footer="0.5"/>
  <pageSetup paperSize="9" scale="90" orientation="portrait" r:id="rId1"/>
  <headerFooter alignWithMargins="0"/>
  <rowBreaks count="1" manualBreakCount="1">
    <brk id="49" max="5" man="1"/>
  </rowBreaks>
  <colBreaks count="1" manualBreakCount="1">
    <brk id="8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Y126"/>
  <sheetViews>
    <sheetView showGridLines="0" tabSelected="1" topLeftCell="A104" zoomScale="115" zoomScaleNormal="115" workbookViewId="0">
      <selection activeCell="Q126" sqref="Q126:S126"/>
    </sheetView>
  </sheetViews>
  <sheetFormatPr defaultColWidth="6.19921875" defaultRowHeight="12.75" customHeight="1" x14ac:dyDescent="0.3"/>
  <cols>
    <col min="1" max="1" width="1" style="83" customWidth="1"/>
    <col min="2" max="2" width="0.8984375" style="83" customWidth="1"/>
    <col min="3" max="3" width="2.19921875" style="83" customWidth="1"/>
    <col min="4" max="4" width="6.3984375" style="83" customWidth="1"/>
    <col min="5" max="6" width="0.8984375" style="83" customWidth="1"/>
    <col min="7" max="7" width="13.59765625" style="83" customWidth="1"/>
    <col min="8" max="8" width="1" style="83" customWidth="1"/>
    <col min="9" max="9" width="31.09765625" style="83" customWidth="1"/>
    <col min="10" max="10" width="9.3984375" style="83" customWidth="1"/>
    <col min="11" max="11" width="1" style="83" customWidth="1"/>
    <col min="12" max="12" width="1.8984375" style="83" customWidth="1"/>
    <col min="13" max="13" width="6" style="83" customWidth="1"/>
    <col min="14" max="14" width="0.8984375" style="83" customWidth="1"/>
    <col min="15" max="15" width="1.19921875" style="83" customWidth="1"/>
    <col min="16" max="16" width="13.59765625" style="83" customWidth="1"/>
    <col min="17" max="17" width="15.59765625" style="83" customWidth="1"/>
    <col min="18" max="18" width="1.19921875" style="83" customWidth="1"/>
    <col min="19" max="19" width="12.5" style="83" customWidth="1"/>
    <col min="20" max="20" width="0.8984375" style="83" customWidth="1"/>
    <col min="21" max="21" width="1.19921875" style="83" customWidth="1"/>
    <col min="22" max="22" width="7.09765625" style="83" customWidth="1"/>
    <col min="23" max="23" width="1" style="83" customWidth="1"/>
    <col min="24" max="24" width="6.19921875" style="83"/>
    <col min="25" max="25" width="10.69921875" style="83" bestFit="1" customWidth="1"/>
    <col min="26" max="16384" width="6.19921875" style="83"/>
  </cols>
  <sheetData>
    <row r="1" spans="2:25" ht="17.25" customHeight="1" x14ac:dyDescent="0.3">
      <c r="C1" s="84" t="s">
        <v>110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2:25" ht="6" customHeight="1" x14ac:dyDescent="0.3"/>
    <row r="3" spans="2:25" ht="13.5" customHeight="1" x14ac:dyDescent="0.3">
      <c r="C3" s="85" t="s">
        <v>111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2:25" ht="9.75" customHeight="1" x14ac:dyDescent="0.3"/>
    <row r="5" spans="2:25" ht="14.25" customHeight="1" x14ac:dyDescent="0.3">
      <c r="J5" s="86"/>
      <c r="K5" s="86"/>
      <c r="L5" s="86"/>
      <c r="M5" s="86"/>
      <c r="N5" s="86"/>
      <c r="P5" s="87"/>
      <c r="Q5" s="87"/>
      <c r="S5" s="88">
        <f>SUM(S18)+S41+S93+S106</f>
        <v>1308156.01</v>
      </c>
      <c r="T5" s="88"/>
      <c r="V5" s="87"/>
    </row>
    <row r="6" spans="2:25" ht="5.25" customHeight="1" x14ac:dyDescent="0.3"/>
    <row r="7" spans="2:25" ht="0.75" customHeight="1" x14ac:dyDescent="0.3">
      <c r="C7" s="89" t="s">
        <v>112</v>
      </c>
      <c r="D7" s="89"/>
      <c r="E7" s="89"/>
      <c r="G7" s="89" t="s">
        <v>113</v>
      </c>
      <c r="I7" s="89" t="s">
        <v>114</v>
      </c>
      <c r="J7" s="89"/>
      <c r="L7" s="90" t="s">
        <v>115</v>
      </c>
      <c r="M7" s="90"/>
      <c r="N7" s="90"/>
      <c r="O7" s="91" t="s">
        <v>116</v>
      </c>
      <c r="P7" s="91"/>
      <c r="Q7" s="91"/>
      <c r="R7" s="90" t="s">
        <v>117</v>
      </c>
      <c r="S7" s="90"/>
      <c r="T7" s="90"/>
      <c r="U7" s="90" t="s">
        <v>118</v>
      </c>
      <c r="V7" s="90"/>
      <c r="W7" s="90"/>
      <c r="X7" s="90"/>
    </row>
    <row r="8" spans="2:25" ht="15.75" customHeight="1" x14ac:dyDescent="0.3">
      <c r="C8" s="89"/>
      <c r="D8" s="89"/>
      <c r="E8" s="89"/>
      <c r="G8" s="89"/>
      <c r="I8" s="89"/>
      <c r="J8" s="89"/>
      <c r="L8" s="90"/>
      <c r="M8" s="90"/>
      <c r="N8" s="90"/>
      <c r="O8" s="91"/>
      <c r="P8" s="91" t="s">
        <v>116</v>
      </c>
      <c r="Q8" s="92" t="s">
        <v>119</v>
      </c>
      <c r="R8" s="90"/>
      <c r="S8" s="90"/>
      <c r="T8" s="90"/>
      <c r="U8" s="90"/>
      <c r="V8" s="90"/>
      <c r="W8" s="90"/>
      <c r="X8" s="90"/>
      <c r="Y8" s="93"/>
    </row>
    <row r="9" spans="2:25" ht="14.25" customHeight="1" x14ac:dyDescent="0.3">
      <c r="O9" s="90" t="s">
        <v>120</v>
      </c>
      <c r="P9" s="90"/>
      <c r="Q9" s="92" t="s">
        <v>121</v>
      </c>
      <c r="S9" s="92" t="s">
        <v>122</v>
      </c>
      <c r="V9" s="92" t="s">
        <v>123</v>
      </c>
    </row>
    <row r="10" spans="2:25" s="95" customFormat="1" ht="14.25" customHeight="1" x14ac:dyDescent="0.3">
      <c r="B10" s="94" t="s">
        <v>124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P10" s="96">
        <v>1410061</v>
      </c>
      <c r="Q10" s="96">
        <v>1410061</v>
      </c>
      <c r="S10" s="97" t="s">
        <v>125</v>
      </c>
      <c r="T10" s="97"/>
      <c r="V10" s="96">
        <v>92.77</v>
      </c>
    </row>
    <row r="11" spans="2:25" s="99" customFormat="1" ht="14.25" customHeight="1" x14ac:dyDescent="0.3">
      <c r="B11" s="98" t="s">
        <v>126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P11" s="100">
        <v>1410061</v>
      </c>
      <c r="Q11" s="100">
        <v>1410061</v>
      </c>
      <c r="S11" s="101">
        <v>1308156.01</v>
      </c>
      <c r="T11" s="101"/>
      <c r="V11" s="100">
        <f t="shared" ref="V11:V17" si="0">(S11/P11)*100</f>
        <v>92.773008401764173</v>
      </c>
    </row>
    <row r="12" spans="2:25" s="102" customFormat="1" ht="14.25" customHeight="1" x14ac:dyDescent="0.3">
      <c r="C12" s="103" t="s">
        <v>127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P12" s="104">
        <v>1410061</v>
      </c>
      <c r="Q12" s="104">
        <v>1410061</v>
      </c>
      <c r="S12" s="105">
        <v>1308156.01</v>
      </c>
      <c r="T12" s="105"/>
      <c r="V12" s="104">
        <f t="shared" si="0"/>
        <v>92.773008401764173</v>
      </c>
      <c r="Y12" s="106"/>
    </row>
    <row r="13" spans="2:25" s="102" customFormat="1" ht="14.25" customHeight="1" x14ac:dyDescent="0.3">
      <c r="C13" s="103" t="s">
        <v>128</v>
      </c>
      <c r="D13" s="103"/>
      <c r="E13" s="103"/>
      <c r="F13" s="103"/>
      <c r="G13" s="103"/>
      <c r="H13" s="103"/>
      <c r="I13" s="103"/>
      <c r="J13" s="107"/>
      <c r="K13" s="107"/>
      <c r="L13" s="107"/>
      <c r="M13" s="107"/>
      <c r="N13" s="107"/>
      <c r="P13" s="104">
        <v>1145000</v>
      </c>
      <c r="Q13" s="104">
        <v>1145000</v>
      </c>
      <c r="S13" s="105">
        <v>1058519.3</v>
      </c>
      <c r="T13" s="105"/>
      <c r="V13" s="104">
        <f t="shared" si="0"/>
        <v>92.447100436681225</v>
      </c>
    </row>
    <row r="14" spans="2:25" s="102" customFormat="1" ht="14.25" customHeight="1" x14ac:dyDescent="0.3">
      <c r="C14" s="103" t="s">
        <v>129</v>
      </c>
      <c r="D14" s="103"/>
      <c r="E14" s="103"/>
      <c r="F14" s="103"/>
      <c r="G14" s="103"/>
      <c r="H14" s="103"/>
      <c r="I14" s="103"/>
      <c r="J14" s="107"/>
      <c r="K14" s="107"/>
      <c r="L14" s="107"/>
      <c r="M14" s="107"/>
      <c r="N14" s="107"/>
      <c r="P14" s="104">
        <v>228000</v>
      </c>
      <c r="Q14" s="104">
        <v>228000</v>
      </c>
      <c r="S14" s="105">
        <f>SUM(S34+S57)</f>
        <v>214015.97999999998</v>
      </c>
      <c r="T14" s="105"/>
      <c r="V14" s="104">
        <f t="shared" si="0"/>
        <v>93.866657894736832</v>
      </c>
    </row>
    <row r="15" spans="2:25" s="102" customFormat="1" ht="14.25" customHeight="1" x14ac:dyDescent="0.3">
      <c r="C15" s="103" t="s">
        <v>130</v>
      </c>
      <c r="D15" s="103"/>
      <c r="E15" s="103"/>
      <c r="F15" s="103"/>
      <c r="G15" s="103"/>
      <c r="H15" s="103"/>
      <c r="I15" s="103"/>
      <c r="J15" s="107"/>
      <c r="K15" s="107"/>
      <c r="L15" s="107"/>
      <c r="M15" s="107"/>
      <c r="N15" s="107"/>
      <c r="P15" s="104">
        <v>2000</v>
      </c>
      <c r="Q15" s="104">
        <v>2000</v>
      </c>
      <c r="S15" s="105">
        <v>2160</v>
      </c>
      <c r="T15" s="105"/>
      <c r="V15" s="104">
        <f t="shared" si="0"/>
        <v>108</v>
      </c>
    </row>
    <row r="16" spans="2:25" s="102" customFormat="1" ht="14.25" customHeight="1" x14ac:dyDescent="0.3">
      <c r="C16" s="103" t="s">
        <v>131</v>
      </c>
      <c r="D16" s="103"/>
      <c r="E16" s="103"/>
      <c r="F16" s="103"/>
      <c r="G16" s="103"/>
      <c r="H16" s="103"/>
      <c r="I16" s="103"/>
      <c r="J16" s="107"/>
      <c r="K16" s="107"/>
      <c r="L16" s="107"/>
      <c r="M16" s="107"/>
      <c r="N16" s="107"/>
      <c r="P16" s="104">
        <v>3500</v>
      </c>
      <c r="Q16" s="104">
        <v>3500</v>
      </c>
      <c r="S16" s="105">
        <v>2528.4899999999998</v>
      </c>
      <c r="T16" s="105"/>
      <c r="V16" s="104">
        <f t="shared" si="0"/>
        <v>72.242571428571424</v>
      </c>
    </row>
    <row r="17" spans="2:22" s="102" customFormat="1" ht="14.25" customHeight="1" x14ac:dyDescent="0.3">
      <c r="C17" s="108" t="s">
        <v>132</v>
      </c>
      <c r="D17" s="108"/>
      <c r="E17" s="108"/>
      <c r="F17" s="108"/>
      <c r="G17" s="108"/>
      <c r="H17" s="108"/>
      <c r="I17" s="108"/>
      <c r="J17" s="107"/>
      <c r="K17" s="107"/>
      <c r="L17" s="107"/>
      <c r="M17" s="107"/>
      <c r="N17" s="107"/>
      <c r="P17" s="104">
        <v>31561</v>
      </c>
      <c r="Q17" s="104">
        <v>31561</v>
      </c>
      <c r="S17" s="105">
        <v>30932.240000000002</v>
      </c>
      <c r="T17" s="105"/>
      <c r="V17" s="104">
        <f t="shared" si="0"/>
        <v>98.007794429834291</v>
      </c>
    </row>
    <row r="18" spans="2:22" s="110" customFormat="1" ht="13.5" customHeight="1" x14ac:dyDescent="0.3">
      <c r="B18" s="109" t="s">
        <v>133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P18" s="111">
        <v>1076000</v>
      </c>
      <c r="Q18" s="111">
        <v>1076000</v>
      </c>
      <c r="S18" s="112">
        <f>SUM(S22)+S36</f>
        <v>1004800.63</v>
      </c>
      <c r="T18" s="112"/>
      <c r="V18" s="111">
        <v>92.887419144981408</v>
      </c>
    </row>
    <row r="19" spans="2:22" s="110" customFormat="1" ht="0.75" customHeight="1" x14ac:dyDescent="0.3"/>
    <row r="20" spans="2:22" ht="13.2" x14ac:dyDescent="0.3">
      <c r="B20" s="113" t="s">
        <v>128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P20" s="114">
        <v>1065000</v>
      </c>
      <c r="Q20" s="114">
        <v>1065000</v>
      </c>
      <c r="S20" s="114">
        <v>999468.63</v>
      </c>
      <c r="T20" s="114"/>
      <c r="V20" s="115">
        <v>93.846819718309874</v>
      </c>
    </row>
    <row r="21" spans="2:22" s="116" customFormat="1" ht="0.75" customHeight="1" x14ac:dyDescent="0.3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P21" s="114"/>
      <c r="Q21" s="114"/>
      <c r="S21" s="114"/>
      <c r="T21" s="114"/>
    </row>
    <row r="22" spans="2:22" s="116" customFormat="1" ht="13.5" customHeight="1" x14ac:dyDescent="0.3">
      <c r="G22" s="117" t="s">
        <v>134</v>
      </c>
      <c r="I22" s="118" t="s">
        <v>135</v>
      </c>
      <c r="J22" s="118"/>
      <c r="K22" s="118"/>
      <c r="M22" s="119" t="s">
        <v>136</v>
      </c>
      <c r="N22" s="119"/>
      <c r="P22" s="120">
        <v>1065000</v>
      </c>
      <c r="Q22" s="121" t="s">
        <v>137</v>
      </c>
      <c r="S22" s="122">
        <v>999468.63</v>
      </c>
      <c r="T22" s="122"/>
      <c r="V22" s="120">
        <v>93.85</v>
      </c>
    </row>
    <row r="23" spans="2:22" s="116" customFormat="1" ht="11.25" customHeight="1" x14ac:dyDescent="0.3"/>
    <row r="24" spans="2:22" ht="13.5" customHeight="1" x14ac:dyDescent="0.3">
      <c r="G24" s="123" t="s">
        <v>138</v>
      </c>
      <c r="I24" s="113" t="s">
        <v>139</v>
      </c>
      <c r="J24" s="113"/>
      <c r="K24" s="113"/>
      <c r="M24" s="124" t="s">
        <v>136</v>
      </c>
      <c r="N24" s="124"/>
      <c r="P24" s="115">
        <v>1038000</v>
      </c>
      <c r="Q24" s="125" t="s">
        <v>137</v>
      </c>
      <c r="S24" s="114">
        <v>974048.63</v>
      </c>
      <c r="T24" s="114"/>
      <c r="V24" s="126">
        <f t="shared" ref="V24:V34" si="1">(S24/P24)*100</f>
        <v>93.838981695568407</v>
      </c>
    </row>
    <row r="25" spans="2:22" ht="13.5" customHeight="1" x14ac:dyDescent="0.3">
      <c r="C25" s="84" t="s">
        <v>140</v>
      </c>
      <c r="D25" s="84"/>
      <c r="E25" s="84"/>
      <c r="G25" s="123" t="s">
        <v>141</v>
      </c>
      <c r="I25" s="113" t="s">
        <v>17</v>
      </c>
      <c r="J25" s="113"/>
      <c r="K25" s="113"/>
      <c r="M25" s="124" t="s">
        <v>136</v>
      </c>
      <c r="N25" s="124"/>
      <c r="P25" s="115">
        <v>840000</v>
      </c>
      <c r="Q25" s="125" t="s">
        <v>137</v>
      </c>
      <c r="S25" s="114">
        <v>787002.85</v>
      </c>
      <c r="T25" s="114"/>
      <c r="V25" s="115">
        <f t="shared" si="1"/>
        <v>93.690815476190465</v>
      </c>
    </row>
    <row r="26" spans="2:22" ht="13.5" customHeight="1" x14ac:dyDescent="0.3">
      <c r="C26" s="123"/>
      <c r="D26" s="123"/>
      <c r="E26" s="123"/>
      <c r="G26" s="123">
        <v>3111</v>
      </c>
      <c r="I26" s="127" t="s">
        <v>17</v>
      </c>
      <c r="J26" s="128"/>
      <c r="K26" s="128"/>
      <c r="M26" s="129"/>
      <c r="N26" s="129"/>
      <c r="P26" s="115"/>
      <c r="Q26" s="125"/>
      <c r="S26" s="114">
        <v>787002.85</v>
      </c>
      <c r="T26" s="114"/>
      <c r="V26" s="115"/>
    </row>
    <row r="27" spans="2:22" ht="13.5" customHeight="1" x14ac:dyDescent="0.3">
      <c r="C27" s="84" t="s">
        <v>142</v>
      </c>
      <c r="D27" s="84"/>
      <c r="E27" s="84"/>
      <c r="G27" s="123" t="s">
        <v>143</v>
      </c>
      <c r="I27" s="113" t="s">
        <v>16</v>
      </c>
      <c r="J27" s="113"/>
      <c r="K27" s="113"/>
      <c r="M27" s="124" t="s">
        <v>136</v>
      </c>
      <c r="N27" s="124"/>
      <c r="P27" s="115">
        <v>58000</v>
      </c>
      <c r="Q27" s="125" t="s">
        <v>137</v>
      </c>
      <c r="S27" s="114">
        <v>57190.35</v>
      </c>
      <c r="T27" s="114"/>
      <c r="V27" s="115">
        <f t="shared" si="1"/>
        <v>98.604051724137932</v>
      </c>
    </row>
    <row r="28" spans="2:22" ht="13.5" customHeight="1" x14ac:dyDescent="0.3">
      <c r="C28" s="123"/>
      <c r="D28" s="123"/>
      <c r="E28" s="123"/>
      <c r="G28" s="123">
        <v>3121</v>
      </c>
      <c r="I28" s="127" t="s">
        <v>16</v>
      </c>
      <c r="J28" s="128"/>
      <c r="K28" s="128"/>
      <c r="M28" s="129"/>
      <c r="N28" s="129"/>
      <c r="P28" s="115"/>
      <c r="Q28" s="125"/>
      <c r="S28" s="114">
        <v>57190.35</v>
      </c>
      <c r="T28" s="114"/>
      <c r="V28" s="115"/>
    </row>
    <row r="29" spans="2:22" ht="13.5" customHeight="1" x14ac:dyDescent="0.3">
      <c r="C29" s="84" t="s">
        <v>144</v>
      </c>
      <c r="D29" s="84"/>
      <c r="E29" s="84"/>
      <c r="G29" s="123" t="s">
        <v>145</v>
      </c>
      <c r="I29" s="113" t="s">
        <v>18</v>
      </c>
      <c r="J29" s="113"/>
      <c r="K29" s="113"/>
      <c r="M29" s="124" t="s">
        <v>136</v>
      </c>
      <c r="N29" s="124"/>
      <c r="P29" s="115">
        <v>140000</v>
      </c>
      <c r="Q29" s="125" t="s">
        <v>137</v>
      </c>
      <c r="S29" s="114">
        <v>129855.43</v>
      </c>
      <c r="T29" s="114"/>
      <c r="V29" s="115">
        <f t="shared" si="1"/>
        <v>92.753878571428572</v>
      </c>
    </row>
    <row r="30" spans="2:22" ht="13.5" customHeight="1" x14ac:dyDescent="0.3">
      <c r="C30" s="123"/>
      <c r="D30" s="123"/>
      <c r="E30" s="123"/>
      <c r="G30" s="123">
        <v>3132</v>
      </c>
      <c r="I30" s="127" t="s">
        <v>18</v>
      </c>
      <c r="J30" s="128"/>
      <c r="K30" s="128"/>
      <c r="M30" s="129"/>
      <c r="N30" s="129"/>
      <c r="P30" s="115"/>
      <c r="Q30" s="125"/>
      <c r="S30" s="114">
        <v>129855.43</v>
      </c>
      <c r="T30" s="114"/>
      <c r="V30" s="115"/>
    </row>
    <row r="31" spans="2:22" ht="13.5" customHeight="1" x14ac:dyDescent="0.3">
      <c r="G31" s="123" t="s">
        <v>146</v>
      </c>
      <c r="I31" s="113" t="s">
        <v>147</v>
      </c>
      <c r="J31" s="113"/>
      <c r="K31" s="113"/>
      <c r="M31" s="124" t="s">
        <v>136</v>
      </c>
      <c r="N31" s="124"/>
      <c r="P31" s="115">
        <v>27000</v>
      </c>
      <c r="Q31" s="125" t="s">
        <v>137</v>
      </c>
      <c r="S31" s="114">
        <v>25420</v>
      </c>
      <c r="T31" s="114"/>
      <c r="V31" s="115">
        <f t="shared" si="1"/>
        <v>94.148148148148152</v>
      </c>
    </row>
    <row r="32" spans="2:22" ht="13.5" customHeight="1" x14ac:dyDescent="0.3">
      <c r="C32" s="84" t="s">
        <v>148</v>
      </c>
      <c r="D32" s="84"/>
      <c r="E32" s="84"/>
      <c r="G32" s="123" t="s">
        <v>149</v>
      </c>
      <c r="I32" s="113" t="s">
        <v>150</v>
      </c>
      <c r="J32" s="113"/>
      <c r="K32" s="113"/>
      <c r="M32" s="124" t="s">
        <v>136</v>
      </c>
      <c r="N32" s="124"/>
      <c r="P32" s="115">
        <v>27000</v>
      </c>
      <c r="Q32" s="125" t="s">
        <v>137</v>
      </c>
      <c r="S32" s="114">
        <v>25420</v>
      </c>
      <c r="T32" s="114"/>
      <c r="V32" s="115">
        <f>(S32/P32)*100</f>
        <v>94.148148148148152</v>
      </c>
    </row>
    <row r="33" spans="2:25" ht="12" customHeight="1" x14ac:dyDescent="0.3">
      <c r="C33" s="84" t="s">
        <v>148</v>
      </c>
      <c r="D33" s="84"/>
      <c r="E33" s="84"/>
      <c r="G33" s="123">
        <v>3212</v>
      </c>
      <c r="I33" s="113" t="s">
        <v>2</v>
      </c>
      <c r="J33" s="113"/>
      <c r="K33" s="113"/>
      <c r="M33" s="124" t="s">
        <v>136</v>
      </c>
      <c r="N33" s="124"/>
      <c r="P33" s="115"/>
      <c r="Q33" s="125" t="s">
        <v>137</v>
      </c>
      <c r="S33" s="114">
        <v>25420</v>
      </c>
      <c r="T33" s="114"/>
      <c r="V33" s="115"/>
    </row>
    <row r="34" spans="2:25" ht="13.2" x14ac:dyDescent="0.3">
      <c r="B34" s="113" t="s">
        <v>129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P34" s="114">
        <v>11000</v>
      </c>
      <c r="Q34" s="114">
        <v>11000</v>
      </c>
      <c r="S34" s="114">
        <v>5332</v>
      </c>
      <c r="T34" s="114"/>
      <c r="V34" s="115">
        <f t="shared" si="1"/>
        <v>48.472727272727276</v>
      </c>
    </row>
    <row r="35" spans="2:25" s="116" customFormat="1" ht="0.75" customHeight="1" x14ac:dyDescent="0.3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P35" s="114"/>
      <c r="Q35" s="114"/>
      <c r="S35" s="114"/>
      <c r="T35" s="114"/>
    </row>
    <row r="36" spans="2:25" s="116" customFormat="1" ht="13.5" customHeight="1" x14ac:dyDescent="0.3">
      <c r="G36" s="117" t="s">
        <v>134</v>
      </c>
      <c r="I36" s="118" t="s">
        <v>135</v>
      </c>
      <c r="J36" s="118"/>
      <c r="K36" s="118"/>
      <c r="M36" s="119" t="s">
        <v>136</v>
      </c>
      <c r="N36" s="119"/>
      <c r="P36" s="120">
        <v>11000</v>
      </c>
      <c r="Q36" s="121" t="s">
        <v>137</v>
      </c>
      <c r="S36" s="122">
        <v>5332</v>
      </c>
      <c r="T36" s="122"/>
      <c r="V36" s="120">
        <f t="shared" ref="V36:V113" si="2">(S36/P36)*100</f>
        <v>48.472727272727276</v>
      </c>
    </row>
    <row r="37" spans="2:25" s="116" customFormat="1" ht="11.25" customHeight="1" x14ac:dyDescent="0.3"/>
    <row r="38" spans="2:25" ht="13.5" customHeight="1" x14ac:dyDescent="0.3">
      <c r="G38" s="123" t="s">
        <v>146</v>
      </c>
      <c r="I38" s="113" t="s">
        <v>147</v>
      </c>
      <c r="J38" s="113"/>
      <c r="K38" s="113"/>
      <c r="M38" s="124" t="s">
        <v>136</v>
      </c>
      <c r="N38" s="124"/>
      <c r="P38" s="115">
        <v>11000</v>
      </c>
      <c r="Q38" s="125" t="s">
        <v>137</v>
      </c>
      <c r="S38" s="114">
        <v>5332</v>
      </c>
      <c r="T38" s="114"/>
      <c r="V38" s="115">
        <f t="shared" si="2"/>
        <v>48.472727272727276</v>
      </c>
    </row>
    <row r="39" spans="2:25" ht="13.5" customHeight="1" x14ac:dyDescent="0.3">
      <c r="C39" s="84" t="s">
        <v>148</v>
      </c>
      <c r="D39" s="84"/>
      <c r="E39" s="84"/>
      <c r="G39" s="123" t="s">
        <v>149</v>
      </c>
      <c r="I39" s="113" t="s">
        <v>150</v>
      </c>
      <c r="J39" s="113"/>
      <c r="K39" s="113"/>
      <c r="M39" s="124" t="s">
        <v>136</v>
      </c>
      <c r="N39" s="124"/>
      <c r="P39" s="115">
        <v>11000</v>
      </c>
      <c r="Q39" s="125" t="s">
        <v>137</v>
      </c>
      <c r="S39" s="114">
        <v>5332</v>
      </c>
      <c r="T39" s="114"/>
      <c r="V39" s="115">
        <f>(S39/P39)*100</f>
        <v>48.472727272727276</v>
      </c>
    </row>
    <row r="40" spans="2:25" ht="13.5" customHeight="1" x14ac:dyDescent="0.3">
      <c r="C40" s="84"/>
      <c r="D40" s="84"/>
      <c r="E40" s="84"/>
      <c r="G40" s="123">
        <v>3213</v>
      </c>
      <c r="I40" s="113" t="s">
        <v>151</v>
      </c>
      <c r="J40" s="113"/>
      <c r="K40" s="113"/>
      <c r="M40" s="124" t="s">
        <v>136</v>
      </c>
      <c r="N40" s="124"/>
      <c r="P40" s="115"/>
      <c r="Q40" s="125" t="s">
        <v>137</v>
      </c>
      <c r="S40" s="114">
        <v>5332</v>
      </c>
      <c r="T40" s="114"/>
      <c r="V40" s="115"/>
    </row>
    <row r="41" spans="2:25" s="110" customFormat="1" ht="13.5" customHeight="1" x14ac:dyDescent="0.3">
      <c r="B41" s="109" t="s">
        <v>152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P41" s="111">
        <v>320561</v>
      </c>
      <c r="Q41" s="111">
        <v>320561</v>
      </c>
      <c r="S41" s="112">
        <f>SUM(S43)+S59+S82+S89</f>
        <v>291455.65000000002</v>
      </c>
      <c r="T41" s="112"/>
      <c r="V41" s="111">
        <f t="shared" si="2"/>
        <v>90.920495631096742</v>
      </c>
    </row>
    <row r="42" spans="2:25" s="110" customFormat="1" ht="0.75" customHeight="1" x14ac:dyDescent="0.3">
      <c r="V42" s="110" t="e">
        <f t="shared" si="2"/>
        <v>#DIV/0!</v>
      </c>
    </row>
    <row r="43" spans="2:25" ht="13.2" x14ac:dyDescent="0.3">
      <c r="B43" s="113" t="s">
        <v>128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P43" s="115">
        <v>75000</v>
      </c>
      <c r="Q43" s="115">
        <v>75000</v>
      </c>
      <c r="S43" s="114">
        <v>54050.67</v>
      </c>
      <c r="T43" s="114"/>
      <c r="V43" s="115">
        <f t="shared" si="2"/>
        <v>72.06756</v>
      </c>
    </row>
    <row r="44" spans="2:25" s="116" customFormat="1" ht="13.5" customHeight="1" x14ac:dyDescent="0.3">
      <c r="G44" s="117" t="s">
        <v>134</v>
      </c>
      <c r="I44" s="118" t="s">
        <v>135</v>
      </c>
      <c r="J44" s="118"/>
      <c r="K44" s="118"/>
      <c r="M44" s="119" t="s">
        <v>136</v>
      </c>
      <c r="N44" s="119"/>
      <c r="P44" s="120">
        <v>75000</v>
      </c>
      <c r="Q44" s="121" t="s">
        <v>137</v>
      </c>
      <c r="S44" s="122">
        <v>54050.67</v>
      </c>
      <c r="T44" s="122"/>
      <c r="V44" s="120">
        <f t="shared" si="2"/>
        <v>72.06756</v>
      </c>
    </row>
    <row r="45" spans="2:25" s="116" customFormat="1" ht="11.25" customHeight="1" x14ac:dyDescent="0.3"/>
    <row r="46" spans="2:25" ht="13.5" customHeight="1" x14ac:dyDescent="0.3">
      <c r="G46" s="123" t="s">
        <v>146</v>
      </c>
      <c r="I46" s="113" t="s">
        <v>147</v>
      </c>
      <c r="J46" s="113"/>
      <c r="K46" s="113"/>
      <c r="M46" s="124" t="s">
        <v>136</v>
      </c>
      <c r="N46" s="124"/>
      <c r="P46" s="115">
        <v>75000</v>
      </c>
      <c r="Q46" s="125" t="s">
        <v>137</v>
      </c>
      <c r="S46" s="114">
        <v>54050.67</v>
      </c>
      <c r="T46" s="114"/>
      <c r="V46" s="115">
        <f t="shared" si="2"/>
        <v>72.06756</v>
      </c>
      <c r="Y46" s="130"/>
    </row>
    <row r="47" spans="2:25" ht="13.5" customHeight="1" x14ac:dyDescent="0.3">
      <c r="C47" s="84" t="s">
        <v>153</v>
      </c>
      <c r="D47" s="84"/>
      <c r="E47" s="84"/>
      <c r="G47" s="123" t="s">
        <v>154</v>
      </c>
      <c r="I47" s="113" t="s">
        <v>19</v>
      </c>
      <c r="J47" s="113"/>
      <c r="K47" s="113"/>
      <c r="M47" s="124" t="s">
        <v>136</v>
      </c>
      <c r="N47" s="124"/>
      <c r="P47" s="115">
        <v>8000</v>
      </c>
      <c r="Q47" s="125" t="s">
        <v>137</v>
      </c>
      <c r="S47" s="114">
        <v>1267.6300000000001</v>
      </c>
      <c r="T47" s="114"/>
      <c r="V47" s="115">
        <f t="shared" si="2"/>
        <v>15.845375000000001</v>
      </c>
    </row>
    <row r="48" spans="2:25" ht="13.5" customHeight="1" x14ac:dyDescent="0.3">
      <c r="C48" s="123"/>
      <c r="D48" s="123"/>
      <c r="E48" s="123"/>
      <c r="G48" s="123">
        <v>3221</v>
      </c>
      <c r="I48" s="128" t="s">
        <v>155</v>
      </c>
      <c r="J48" s="128"/>
      <c r="K48" s="128"/>
      <c r="M48" s="129"/>
      <c r="N48" s="129"/>
      <c r="P48" s="115"/>
      <c r="Q48" s="125"/>
      <c r="S48" s="131">
        <v>383.75</v>
      </c>
      <c r="T48" s="131"/>
      <c r="V48" s="115"/>
    </row>
    <row r="49" spans="2:25" ht="13.5" customHeight="1" x14ac:dyDescent="0.3">
      <c r="C49" s="123"/>
      <c r="D49" s="123"/>
      <c r="E49" s="123"/>
      <c r="G49" s="123">
        <v>3224</v>
      </c>
      <c r="I49" s="128" t="s">
        <v>106</v>
      </c>
      <c r="J49" s="128"/>
      <c r="K49" s="128"/>
      <c r="M49" s="129"/>
      <c r="N49" s="129"/>
      <c r="P49" s="115"/>
      <c r="Q49" s="125"/>
      <c r="S49" s="131">
        <v>883.88</v>
      </c>
      <c r="T49" s="131"/>
      <c r="V49" s="115"/>
    </row>
    <row r="50" spans="2:25" ht="13.5" customHeight="1" x14ac:dyDescent="0.3">
      <c r="C50" s="84" t="s">
        <v>156</v>
      </c>
      <c r="D50" s="84"/>
      <c r="E50" s="84"/>
      <c r="G50" s="123" t="s">
        <v>157</v>
      </c>
      <c r="I50" s="113" t="s">
        <v>20</v>
      </c>
      <c r="J50" s="113"/>
      <c r="K50" s="113"/>
      <c r="M50" s="124" t="s">
        <v>136</v>
      </c>
      <c r="N50" s="124"/>
      <c r="P50" s="115">
        <v>45000</v>
      </c>
      <c r="Q50" s="125" t="s">
        <v>137</v>
      </c>
      <c r="S50" s="114">
        <v>34027.279999999999</v>
      </c>
      <c r="T50" s="114"/>
      <c r="V50" s="115">
        <f t="shared" si="2"/>
        <v>75.616177777777764</v>
      </c>
    </row>
    <row r="51" spans="2:25" ht="13.5" customHeight="1" x14ac:dyDescent="0.3">
      <c r="C51" s="123"/>
      <c r="D51" s="123"/>
      <c r="E51" s="123"/>
      <c r="G51" s="123">
        <v>3232</v>
      </c>
      <c r="I51" s="128" t="s">
        <v>158</v>
      </c>
      <c r="J51" s="128"/>
      <c r="K51" s="128"/>
      <c r="M51" s="129"/>
      <c r="N51" s="129"/>
      <c r="P51" s="115"/>
      <c r="Q51" s="125"/>
      <c r="S51" s="114">
        <v>21177.279999999999</v>
      </c>
      <c r="T51" s="114"/>
      <c r="V51" s="115"/>
    </row>
    <row r="52" spans="2:25" ht="13.5" customHeight="1" x14ac:dyDescent="0.3">
      <c r="C52" s="123"/>
      <c r="D52" s="123"/>
      <c r="E52" s="123"/>
      <c r="G52" s="123">
        <v>3233</v>
      </c>
      <c r="I52" s="128" t="s">
        <v>103</v>
      </c>
      <c r="J52" s="128"/>
      <c r="K52" s="128"/>
      <c r="M52" s="129"/>
      <c r="N52" s="129"/>
      <c r="P52" s="115"/>
      <c r="Q52" s="125"/>
      <c r="S52" s="114">
        <v>4485</v>
      </c>
      <c r="T52" s="114"/>
      <c r="V52" s="115"/>
    </row>
    <row r="53" spans="2:25" ht="13.5" customHeight="1" x14ac:dyDescent="0.3">
      <c r="C53" s="123"/>
      <c r="D53" s="123"/>
      <c r="E53" s="123"/>
      <c r="G53" s="123">
        <v>3238</v>
      </c>
      <c r="I53" s="128" t="s">
        <v>7</v>
      </c>
      <c r="J53" s="128"/>
      <c r="K53" s="128"/>
      <c r="M53" s="129"/>
      <c r="N53" s="129"/>
      <c r="P53" s="115"/>
      <c r="Q53" s="125"/>
      <c r="S53" s="114">
        <v>8365</v>
      </c>
      <c r="T53" s="114"/>
      <c r="V53" s="115"/>
    </row>
    <row r="54" spans="2:25" ht="13.5" customHeight="1" x14ac:dyDescent="0.3">
      <c r="C54" s="84" t="s">
        <v>159</v>
      </c>
      <c r="D54" s="84"/>
      <c r="E54" s="84"/>
      <c r="G54" s="123" t="s">
        <v>160</v>
      </c>
      <c r="I54" s="113" t="s">
        <v>100</v>
      </c>
      <c r="J54" s="113"/>
      <c r="K54" s="113"/>
      <c r="M54" s="124" t="s">
        <v>136</v>
      </c>
      <c r="N54" s="124"/>
      <c r="P54" s="115">
        <v>22000</v>
      </c>
      <c r="Q54" s="125" t="s">
        <v>137</v>
      </c>
      <c r="S54" s="114">
        <v>18755.759999999998</v>
      </c>
      <c r="T54" s="114"/>
      <c r="V54" s="115">
        <f>(S54/P54)*100</f>
        <v>85.253454545454545</v>
      </c>
    </row>
    <row r="55" spans="2:25" ht="13.5" customHeight="1" x14ac:dyDescent="0.3">
      <c r="C55" s="123"/>
      <c r="D55" s="123"/>
      <c r="E55" s="123"/>
      <c r="G55" s="123">
        <v>3291</v>
      </c>
      <c r="I55" s="128" t="s">
        <v>101</v>
      </c>
      <c r="J55" s="128"/>
      <c r="K55" s="128"/>
      <c r="M55" s="129"/>
      <c r="N55" s="129"/>
      <c r="P55" s="115"/>
      <c r="Q55" s="125"/>
      <c r="S55" s="131">
        <v>6645.76</v>
      </c>
      <c r="T55" s="131"/>
      <c r="V55" s="115"/>
    </row>
    <row r="56" spans="2:25" ht="13.5" customHeight="1" x14ac:dyDescent="0.3">
      <c r="C56" s="84" t="s">
        <v>159</v>
      </c>
      <c r="D56" s="84"/>
      <c r="E56" s="84"/>
      <c r="G56" s="123">
        <v>3292</v>
      </c>
      <c r="I56" s="113" t="s">
        <v>9</v>
      </c>
      <c r="J56" s="113"/>
      <c r="K56" s="113"/>
      <c r="M56" s="124" t="s">
        <v>136</v>
      </c>
      <c r="N56" s="124"/>
      <c r="P56" s="115"/>
      <c r="Q56" s="125" t="s">
        <v>137</v>
      </c>
      <c r="S56" s="114">
        <v>12110</v>
      </c>
      <c r="T56" s="114"/>
      <c r="V56" s="115"/>
    </row>
    <row r="57" spans="2:25" ht="13.2" x14ac:dyDescent="0.3">
      <c r="B57" s="113" t="s">
        <v>129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P57" s="114">
        <v>217000</v>
      </c>
      <c r="Q57" s="114">
        <v>217000</v>
      </c>
      <c r="S57" s="132">
        <f>S61+S79</f>
        <v>208683.97999999998</v>
      </c>
      <c r="T57" s="132"/>
      <c r="V57" s="115">
        <f t="shared" si="2"/>
        <v>96.167732718894001</v>
      </c>
    </row>
    <row r="58" spans="2:25" s="116" customFormat="1" ht="0.75" customHeight="1" x14ac:dyDescent="0.3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P58" s="114"/>
      <c r="Q58" s="114"/>
      <c r="S58" s="132"/>
      <c r="T58" s="132"/>
      <c r="V58" s="116" t="e">
        <f t="shared" si="2"/>
        <v>#DIV/0!</v>
      </c>
    </row>
    <row r="59" spans="2:25" s="116" customFormat="1" ht="13.5" customHeight="1" x14ac:dyDescent="0.3">
      <c r="G59" s="117" t="s">
        <v>134</v>
      </c>
      <c r="I59" s="118" t="s">
        <v>135</v>
      </c>
      <c r="J59" s="118"/>
      <c r="K59" s="118"/>
      <c r="M59" s="119" t="s">
        <v>136</v>
      </c>
      <c r="N59" s="119"/>
      <c r="P59" s="120">
        <v>217000</v>
      </c>
      <c r="Q59" s="121" t="s">
        <v>137</v>
      </c>
      <c r="S59" s="122">
        <v>208683.98</v>
      </c>
      <c r="T59" s="122"/>
      <c r="V59" s="120">
        <f t="shared" si="2"/>
        <v>96.167732718894015</v>
      </c>
    </row>
    <row r="60" spans="2:25" s="116" customFormat="1" ht="11.25" customHeight="1" x14ac:dyDescent="0.3"/>
    <row r="61" spans="2:25" ht="13.5" customHeight="1" x14ac:dyDescent="0.3">
      <c r="G61" s="123" t="s">
        <v>146</v>
      </c>
      <c r="I61" s="113" t="s">
        <v>147</v>
      </c>
      <c r="J61" s="113"/>
      <c r="K61" s="113"/>
      <c r="M61" s="124" t="s">
        <v>136</v>
      </c>
      <c r="N61" s="124"/>
      <c r="P61" s="115">
        <v>214000</v>
      </c>
      <c r="Q61" s="125" t="s">
        <v>137</v>
      </c>
      <c r="S61" s="114">
        <f>S62+S68+S75</f>
        <v>205885.97999999998</v>
      </c>
      <c r="T61" s="114"/>
      <c r="V61" s="115">
        <f t="shared" si="2"/>
        <v>96.208401869158862</v>
      </c>
      <c r="Y61" s="130"/>
    </row>
    <row r="62" spans="2:25" ht="13.5" customHeight="1" x14ac:dyDescent="0.3">
      <c r="C62" s="84" t="s">
        <v>153</v>
      </c>
      <c r="D62" s="84"/>
      <c r="E62" s="84"/>
      <c r="G62" s="123" t="s">
        <v>154</v>
      </c>
      <c r="I62" s="113" t="s">
        <v>19</v>
      </c>
      <c r="J62" s="113"/>
      <c r="K62" s="113"/>
      <c r="M62" s="124" t="s">
        <v>136</v>
      </c>
      <c r="N62" s="124"/>
      <c r="P62" s="115">
        <v>168000</v>
      </c>
      <c r="Q62" s="125" t="s">
        <v>137</v>
      </c>
      <c r="S62" s="114">
        <v>164429.60999999999</v>
      </c>
      <c r="T62" s="114"/>
      <c r="V62" s="115">
        <f t="shared" si="2"/>
        <v>97.874767857142857</v>
      </c>
    </row>
    <row r="63" spans="2:25" ht="13.5" customHeight="1" x14ac:dyDescent="0.3">
      <c r="C63" s="123"/>
      <c r="D63" s="123"/>
      <c r="E63" s="123"/>
      <c r="G63" s="123">
        <v>3221</v>
      </c>
      <c r="I63" s="128" t="s">
        <v>161</v>
      </c>
      <c r="J63" s="128"/>
      <c r="K63" s="128"/>
      <c r="M63" s="129"/>
      <c r="N63" s="129"/>
      <c r="P63" s="115"/>
      <c r="Q63" s="125"/>
      <c r="S63" s="131">
        <v>35020</v>
      </c>
      <c r="T63" s="131"/>
      <c r="V63" s="115"/>
    </row>
    <row r="64" spans="2:25" ht="13.5" customHeight="1" x14ac:dyDescent="0.3">
      <c r="C64" s="123"/>
      <c r="D64" s="123"/>
      <c r="E64" s="123"/>
      <c r="G64" s="123">
        <v>3222</v>
      </c>
      <c r="I64" s="128" t="s">
        <v>4</v>
      </c>
      <c r="J64" s="128"/>
      <c r="K64" s="128"/>
      <c r="M64" s="129"/>
      <c r="N64" s="129"/>
      <c r="P64" s="115"/>
      <c r="Q64" s="125"/>
      <c r="S64" s="131">
        <v>82364.47</v>
      </c>
      <c r="T64" s="131"/>
      <c r="V64" s="115"/>
    </row>
    <row r="65" spans="3:25" ht="13.5" customHeight="1" x14ac:dyDescent="0.3">
      <c r="C65" s="123"/>
      <c r="D65" s="123"/>
      <c r="E65" s="123"/>
      <c r="G65" s="123">
        <v>3223</v>
      </c>
      <c r="I65" s="128" t="s">
        <v>3</v>
      </c>
      <c r="J65" s="128"/>
      <c r="K65" s="128"/>
      <c r="M65" s="129"/>
      <c r="N65" s="129"/>
      <c r="P65" s="115"/>
      <c r="Q65" s="125"/>
      <c r="S65" s="131">
        <v>42103.05</v>
      </c>
      <c r="T65" s="131"/>
      <c r="V65" s="115"/>
    </row>
    <row r="66" spans="3:25" ht="13.5" customHeight="1" x14ac:dyDescent="0.3">
      <c r="C66" s="123"/>
      <c r="D66" s="123"/>
      <c r="E66" s="123"/>
      <c r="G66" s="123">
        <v>3225</v>
      </c>
      <c r="I66" s="128" t="s">
        <v>70</v>
      </c>
      <c r="J66" s="128"/>
      <c r="K66" s="128"/>
      <c r="M66" s="129"/>
      <c r="N66" s="129"/>
      <c r="P66" s="115"/>
      <c r="Q66" s="125"/>
      <c r="S66" s="131">
        <v>2381.5300000000002</v>
      </c>
      <c r="T66" s="131"/>
      <c r="V66" s="115"/>
    </row>
    <row r="67" spans="3:25" ht="13.5" customHeight="1" x14ac:dyDescent="0.3">
      <c r="C67" s="123"/>
      <c r="D67" s="123"/>
      <c r="E67" s="123"/>
      <c r="G67" s="123">
        <v>3227</v>
      </c>
      <c r="I67" s="128" t="s">
        <v>109</v>
      </c>
      <c r="J67" s="128"/>
      <c r="K67" s="128"/>
      <c r="M67" s="129"/>
      <c r="N67" s="129"/>
      <c r="P67" s="115"/>
      <c r="Q67" s="125"/>
      <c r="S67" s="131">
        <v>2560.56</v>
      </c>
      <c r="T67" s="131"/>
      <c r="V67" s="115"/>
    </row>
    <row r="68" spans="3:25" ht="13.5" customHeight="1" x14ac:dyDescent="0.3">
      <c r="C68" s="84" t="s">
        <v>156</v>
      </c>
      <c r="D68" s="84"/>
      <c r="E68" s="84"/>
      <c r="G68" s="123" t="s">
        <v>157</v>
      </c>
      <c r="I68" s="113" t="s">
        <v>20</v>
      </c>
      <c r="J68" s="113"/>
      <c r="K68" s="113"/>
      <c r="M68" s="124" t="s">
        <v>136</v>
      </c>
      <c r="N68" s="124"/>
      <c r="P68" s="115">
        <v>42000</v>
      </c>
      <c r="Q68" s="125" t="s">
        <v>137</v>
      </c>
      <c r="S68" s="114">
        <v>38975.07</v>
      </c>
      <c r="T68" s="114"/>
      <c r="V68" s="115">
        <f t="shared" si="2"/>
        <v>92.797785714285723</v>
      </c>
      <c r="Y68" s="130"/>
    </row>
    <row r="69" spans="3:25" ht="13.5" customHeight="1" x14ac:dyDescent="0.3">
      <c r="C69" s="123"/>
      <c r="D69" s="123"/>
      <c r="E69" s="123"/>
      <c r="G69" s="123">
        <v>3231</v>
      </c>
      <c r="I69" s="128" t="s">
        <v>162</v>
      </c>
      <c r="J69" s="128"/>
      <c r="K69" s="128"/>
      <c r="M69" s="129"/>
      <c r="N69" s="129"/>
      <c r="P69" s="115"/>
      <c r="Q69" s="125"/>
      <c r="S69" s="114">
        <v>4811.2</v>
      </c>
      <c r="T69" s="114"/>
      <c r="V69" s="115"/>
    </row>
    <row r="70" spans="3:25" ht="13.5" customHeight="1" x14ac:dyDescent="0.3">
      <c r="C70" s="123"/>
      <c r="D70" s="123"/>
      <c r="E70" s="123"/>
      <c r="G70" s="123">
        <v>3234</v>
      </c>
      <c r="I70" s="128" t="s">
        <v>5</v>
      </c>
      <c r="J70" s="128"/>
      <c r="K70" s="128"/>
      <c r="M70" s="129"/>
      <c r="N70" s="129"/>
      <c r="P70" s="115"/>
      <c r="Q70" s="125"/>
      <c r="S70" s="114">
        <v>14192.61</v>
      </c>
      <c r="T70" s="114"/>
      <c r="V70" s="115"/>
    </row>
    <row r="71" spans="3:25" ht="13.5" customHeight="1" x14ac:dyDescent="0.3">
      <c r="C71" s="123"/>
      <c r="D71" s="123"/>
      <c r="E71" s="123"/>
      <c r="G71" s="123">
        <v>3235</v>
      </c>
      <c r="I71" s="128" t="s">
        <v>6</v>
      </c>
      <c r="J71" s="128"/>
      <c r="K71" s="128"/>
      <c r="M71" s="129"/>
      <c r="N71" s="129"/>
      <c r="P71" s="115"/>
      <c r="Q71" s="125"/>
      <c r="S71" s="114">
        <v>777.16</v>
      </c>
      <c r="T71" s="114"/>
      <c r="V71" s="115"/>
    </row>
    <row r="72" spans="3:25" ht="13.5" customHeight="1" x14ac:dyDescent="0.3">
      <c r="C72" s="123"/>
      <c r="D72" s="123"/>
      <c r="E72" s="123"/>
      <c r="G72" s="123">
        <v>3236</v>
      </c>
      <c r="I72" s="128" t="s">
        <v>105</v>
      </c>
      <c r="J72" s="128"/>
      <c r="K72" s="128"/>
      <c r="M72" s="129"/>
      <c r="N72" s="129"/>
      <c r="P72" s="115"/>
      <c r="Q72" s="125"/>
      <c r="S72" s="114">
        <v>6395.35</v>
      </c>
      <c r="T72" s="114"/>
      <c r="V72" s="115"/>
    </row>
    <row r="73" spans="3:25" ht="13.5" customHeight="1" x14ac:dyDescent="0.3">
      <c r="C73" s="123"/>
      <c r="D73" s="123"/>
      <c r="E73" s="123"/>
      <c r="G73" s="123">
        <v>3238</v>
      </c>
      <c r="I73" s="128" t="s">
        <v>7</v>
      </c>
      <c r="J73" s="128"/>
      <c r="K73" s="128"/>
      <c r="M73" s="129"/>
      <c r="N73" s="129"/>
      <c r="P73" s="115"/>
      <c r="Q73" s="125"/>
      <c r="S73" s="114">
        <v>2421.25</v>
      </c>
      <c r="T73" s="114"/>
      <c r="V73" s="115"/>
    </row>
    <row r="74" spans="3:25" ht="13.5" customHeight="1" x14ac:dyDescent="0.3">
      <c r="C74" s="123"/>
      <c r="D74" s="123"/>
      <c r="E74" s="123"/>
      <c r="G74" s="123">
        <v>3239</v>
      </c>
      <c r="I74" s="128" t="s">
        <v>8</v>
      </c>
      <c r="J74" s="128"/>
      <c r="K74" s="128"/>
      <c r="M74" s="129"/>
      <c r="N74" s="129"/>
      <c r="P74" s="115"/>
      <c r="Q74" s="125"/>
      <c r="S74" s="131">
        <v>10377.5</v>
      </c>
      <c r="T74" s="131"/>
      <c r="V74" s="115"/>
    </row>
    <row r="75" spans="3:25" ht="13.5" customHeight="1" x14ac:dyDescent="0.3">
      <c r="C75" s="84" t="s">
        <v>159</v>
      </c>
      <c r="D75" s="84"/>
      <c r="E75" s="84"/>
      <c r="G75" s="123" t="s">
        <v>160</v>
      </c>
      <c r="I75" s="113" t="s">
        <v>100</v>
      </c>
      <c r="J75" s="113"/>
      <c r="K75" s="113"/>
      <c r="M75" s="124" t="s">
        <v>136</v>
      </c>
      <c r="N75" s="124"/>
      <c r="P75" s="115">
        <v>4000</v>
      </c>
      <c r="Q75" s="125" t="s">
        <v>137</v>
      </c>
      <c r="S75" s="114">
        <v>2481.3000000000002</v>
      </c>
      <c r="T75" s="114"/>
      <c r="V75" s="115">
        <f t="shared" si="2"/>
        <v>62.032499999999999</v>
      </c>
      <c r="Y75" s="130"/>
    </row>
    <row r="76" spans="3:25" ht="13.5" customHeight="1" x14ac:dyDescent="0.3">
      <c r="C76" s="123"/>
      <c r="D76" s="123"/>
      <c r="E76" s="123"/>
      <c r="G76" s="123">
        <v>3292</v>
      </c>
      <c r="I76" s="128" t="s">
        <v>9</v>
      </c>
      <c r="J76" s="128"/>
      <c r="K76" s="128"/>
      <c r="M76" s="129"/>
      <c r="N76" s="129"/>
      <c r="P76" s="115"/>
      <c r="Q76" s="125"/>
      <c r="S76" s="114">
        <v>980</v>
      </c>
      <c r="T76" s="114"/>
      <c r="V76" s="115"/>
    </row>
    <row r="77" spans="3:25" ht="13.5" customHeight="1" x14ac:dyDescent="0.3">
      <c r="C77" s="123"/>
      <c r="D77" s="123"/>
      <c r="E77" s="123"/>
      <c r="G77" s="123">
        <v>3293</v>
      </c>
      <c r="I77" s="128" t="s">
        <v>10</v>
      </c>
      <c r="J77" s="128"/>
      <c r="K77" s="128"/>
      <c r="M77" s="129"/>
      <c r="N77" s="129"/>
      <c r="P77" s="115"/>
      <c r="Q77" s="125"/>
      <c r="S77" s="114">
        <v>541.29999999999995</v>
      </c>
      <c r="T77" s="114"/>
      <c r="V77" s="115"/>
    </row>
    <row r="78" spans="3:25" ht="13.5" customHeight="1" x14ac:dyDescent="0.3">
      <c r="C78" s="123"/>
      <c r="D78" s="123"/>
      <c r="E78" s="123"/>
      <c r="G78" s="123">
        <v>3295</v>
      </c>
      <c r="I78" s="128" t="s">
        <v>77</v>
      </c>
      <c r="J78" s="128"/>
      <c r="K78" s="128"/>
      <c r="M78" s="129"/>
      <c r="N78" s="129"/>
      <c r="P78" s="115"/>
      <c r="Q78" s="125"/>
      <c r="S78" s="114">
        <v>960</v>
      </c>
      <c r="T78" s="114"/>
      <c r="V78" s="115"/>
    </row>
    <row r="79" spans="3:25" ht="13.5" customHeight="1" x14ac:dyDescent="0.3">
      <c r="C79" s="123"/>
      <c r="D79" s="123"/>
      <c r="E79" s="123"/>
      <c r="G79" s="123" t="s">
        <v>163</v>
      </c>
      <c r="I79" s="113" t="s">
        <v>164</v>
      </c>
      <c r="J79" s="113"/>
      <c r="K79" s="113"/>
      <c r="M79" s="124" t="s">
        <v>136</v>
      </c>
      <c r="N79" s="124"/>
      <c r="P79" s="115">
        <v>3000</v>
      </c>
      <c r="Q79" s="125" t="s">
        <v>137</v>
      </c>
      <c r="S79" s="114">
        <v>2798</v>
      </c>
      <c r="T79" s="114"/>
      <c r="V79" s="115">
        <f>(S79/P79)*100</f>
        <v>93.266666666666666</v>
      </c>
    </row>
    <row r="80" spans="3:25" ht="13.5" customHeight="1" x14ac:dyDescent="0.3">
      <c r="C80" s="123"/>
      <c r="D80" s="123"/>
      <c r="E80" s="123"/>
      <c r="G80" s="123">
        <v>3431</v>
      </c>
      <c r="I80" s="113" t="s">
        <v>165</v>
      </c>
      <c r="J80" s="113"/>
      <c r="K80" s="113"/>
      <c r="M80" s="124"/>
      <c r="N80" s="124"/>
      <c r="P80" s="115"/>
      <c r="Q80" s="125" t="s">
        <v>137</v>
      </c>
      <c r="S80" s="114">
        <v>2798</v>
      </c>
      <c r="T80" s="114"/>
      <c r="V80" s="115"/>
    </row>
    <row r="81" spans="2:22" ht="13.5" customHeight="1" x14ac:dyDescent="0.3">
      <c r="C81" s="83" t="s">
        <v>130</v>
      </c>
      <c r="G81" s="123"/>
      <c r="I81" s="133"/>
      <c r="J81" s="133"/>
      <c r="K81" s="133"/>
      <c r="M81" s="124"/>
      <c r="N81" s="124"/>
      <c r="P81" s="115">
        <v>2000</v>
      </c>
      <c r="Q81" s="115">
        <v>2000</v>
      </c>
      <c r="S81" s="114">
        <v>2160</v>
      </c>
      <c r="T81" s="114"/>
      <c r="V81" s="115">
        <v>108</v>
      </c>
    </row>
    <row r="82" spans="2:22" s="116" customFormat="1" ht="13.5" customHeight="1" x14ac:dyDescent="0.3">
      <c r="G82" s="117" t="s">
        <v>134</v>
      </c>
      <c r="I82" s="118" t="s">
        <v>135</v>
      </c>
      <c r="J82" s="118"/>
      <c r="K82" s="118"/>
      <c r="M82" s="119" t="s">
        <v>136</v>
      </c>
      <c r="N82" s="119"/>
      <c r="P82" s="120">
        <v>2000</v>
      </c>
      <c r="Q82" s="121" t="s">
        <v>137</v>
      </c>
      <c r="S82" s="122">
        <v>2160</v>
      </c>
      <c r="T82" s="122"/>
      <c r="V82" s="120">
        <f t="shared" si="2"/>
        <v>108</v>
      </c>
    </row>
    <row r="83" spans="2:22" s="116" customFormat="1" ht="11.25" customHeight="1" x14ac:dyDescent="0.3"/>
    <row r="84" spans="2:22" ht="13.5" customHeight="1" x14ac:dyDescent="0.3">
      <c r="G84" s="123" t="s">
        <v>146</v>
      </c>
      <c r="I84" s="113" t="s">
        <v>147</v>
      </c>
      <c r="J84" s="113"/>
      <c r="K84" s="113"/>
      <c r="M84" s="124" t="s">
        <v>136</v>
      </c>
      <c r="N84" s="124"/>
      <c r="P84" s="115">
        <v>2000</v>
      </c>
      <c r="Q84" s="125" t="s">
        <v>137</v>
      </c>
      <c r="S84" s="114">
        <v>2160</v>
      </c>
      <c r="T84" s="114"/>
      <c r="V84" s="115">
        <f t="shared" si="2"/>
        <v>108</v>
      </c>
    </row>
    <row r="85" spans="2:22" ht="13.5" customHeight="1" x14ac:dyDescent="0.3">
      <c r="C85" s="84" t="s">
        <v>153</v>
      </c>
      <c r="D85" s="84"/>
      <c r="E85" s="84"/>
      <c r="G85" s="123" t="s">
        <v>154</v>
      </c>
      <c r="I85" s="113" t="s">
        <v>19</v>
      </c>
      <c r="J85" s="113"/>
      <c r="K85" s="113"/>
      <c r="M85" s="124" t="s">
        <v>136</v>
      </c>
      <c r="N85" s="124"/>
      <c r="P85" s="115">
        <v>2000</v>
      </c>
      <c r="Q85" s="125" t="s">
        <v>137</v>
      </c>
      <c r="S85" s="114">
        <v>2160</v>
      </c>
      <c r="T85" s="114"/>
      <c r="V85" s="115">
        <f t="shared" si="2"/>
        <v>108</v>
      </c>
    </row>
    <row r="86" spans="2:22" ht="13.5" customHeight="1" x14ac:dyDescent="0.3">
      <c r="C86" s="84"/>
      <c r="D86" s="84"/>
      <c r="E86" s="84"/>
      <c r="G86" s="123">
        <v>3221</v>
      </c>
      <c r="I86" s="113" t="s">
        <v>107</v>
      </c>
      <c r="J86" s="113"/>
      <c r="K86" s="113"/>
      <c r="M86" s="124" t="s">
        <v>136</v>
      </c>
      <c r="N86" s="124"/>
      <c r="P86" s="115">
        <v>2000</v>
      </c>
      <c r="Q86" s="125" t="s">
        <v>137</v>
      </c>
      <c r="S86" s="114">
        <v>2160</v>
      </c>
      <c r="T86" s="114"/>
      <c r="V86" s="115"/>
    </row>
    <row r="87" spans="2:22" ht="13.2" x14ac:dyDescent="0.3">
      <c r="B87" s="113" t="s">
        <v>132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P87" s="114">
        <v>26561</v>
      </c>
      <c r="Q87" s="114">
        <v>26561</v>
      </c>
      <c r="S87" s="114">
        <v>26561</v>
      </c>
      <c r="T87" s="114"/>
      <c r="V87" s="115">
        <f t="shared" si="2"/>
        <v>100</v>
      </c>
    </row>
    <row r="88" spans="2:22" s="116" customFormat="1" ht="0.75" customHeight="1" x14ac:dyDescent="0.3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P88" s="114"/>
      <c r="Q88" s="114"/>
      <c r="S88" s="114"/>
      <c r="T88" s="114"/>
      <c r="V88" s="116" t="e">
        <f t="shared" si="2"/>
        <v>#DIV/0!</v>
      </c>
    </row>
    <row r="89" spans="2:22" s="116" customFormat="1" ht="13.5" customHeight="1" x14ac:dyDescent="0.3">
      <c r="G89" s="117" t="s">
        <v>134</v>
      </c>
      <c r="I89" s="118" t="s">
        <v>135</v>
      </c>
      <c r="J89" s="118"/>
      <c r="K89" s="118"/>
      <c r="M89" s="119" t="s">
        <v>136</v>
      </c>
      <c r="N89" s="119"/>
      <c r="P89" s="120">
        <v>26561</v>
      </c>
      <c r="Q89" s="121" t="s">
        <v>137</v>
      </c>
      <c r="S89" s="122">
        <v>26561</v>
      </c>
      <c r="T89" s="122"/>
      <c r="V89" s="120">
        <f t="shared" si="2"/>
        <v>100</v>
      </c>
    </row>
    <row r="90" spans="2:22" s="116" customFormat="1" ht="10.8" customHeight="1" x14ac:dyDescent="0.3"/>
    <row r="91" spans="2:22" ht="13.5" customHeight="1" x14ac:dyDescent="0.3">
      <c r="C91" s="84" t="s">
        <v>153</v>
      </c>
      <c r="D91" s="84"/>
      <c r="E91" s="84"/>
      <c r="G91" s="123" t="s">
        <v>154</v>
      </c>
      <c r="I91" s="113" t="s">
        <v>19</v>
      </c>
      <c r="J91" s="113"/>
      <c r="K91" s="113"/>
      <c r="M91" s="124" t="s">
        <v>136</v>
      </c>
      <c r="N91" s="124"/>
      <c r="P91" s="115">
        <v>26561</v>
      </c>
      <c r="Q91" s="115">
        <v>26561</v>
      </c>
      <c r="S91" s="114">
        <v>26561</v>
      </c>
      <c r="T91" s="114"/>
      <c r="V91" s="115">
        <f t="shared" si="2"/>
        <v>100</v>
      </c>
    </row>
    <row r="92" spans="2:22" ht="13.5" customHeight="1" x14ac:dyDescent="0.3">
      <c r="C92" s="123"/>
      <c r="D92" s="123"/>
      <c r="E92" s="123"/>
      <c r="G92" s="123">
        <v>3223</v>
      </c>
      <c r="I92" s="128" t="s">
        <v>3</v>
      </c>
      <c r="J92" s="128"/>
      <c r="K92" s="128"/>
      <c r="M92" s="129"/>
      <c r="N92" s="129"/>
      <c r="P92" s="115"/>
      <c r="Q92" s="115"/>
      <c r="S92" s="114">
        <v>26561</v>
      </c>
      <c r="T92" s="114"/>
      <c r="V92" s="115"/>
    </row>
    <row r="93" spans="2:22" s="110" customFormat="1" ht="13.5" customHeight="1" x14ac:dyDescent="0.3">
      <c r="B93" s="109" t="s">
        <v>166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P93" s="111">
        <v>8500</v>
      </c>
      <c r="Q93" s="111">
        <v>8500</v>
      </c>
      <c r="S93" s="112">
        <v>7528.49</v>
      </c>
      <c r="T93" s="112"/>
      <c r="V93" s="111">
        <f t="shared" si="2"/>
        <v>88.570470588235295</v>
      </c>
    </row>
    <row r="94" spans="2:22" ht="13.2" x14ac:dyDescent="0.3">
      <c r="B94" s="113" t="s">
        <v>128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P94" s="115">
        <v>5000</v>
      </c>
      <c r="Q94" s="115">
        <v>5000</v>
      </c>
      <c r="S94" s="114">
        <v>5000</v>
      </c>
      <c r="T94" s="114"/>
      <c r="V94" s="115">
        <f t="shared" si="2"/>
        <v>100</v>
      </c>
    </row>
    <row r="95" spans="2:22" s="116" customFormat="1" ht="13.5" customHeight="1" x14ac:dyDescent="0.3">
      <c r="G95" s="117" t="s">
        <v>134</v>
      </c>
      <c r="I95" s="118" t="s">
        <v>135</v>
      </c>
      <c r="J95" s="118"/>
      <c r="K95" s="118"/>
      <c r="M95" s="119" t="s">
        <v>136</v>
      </c>
      <c r="N95" s="119"/>
      <c r="P95" s="120">
        <v>5000</v>
      </c>
      <c r="Q95" s="121" t="s">
        <v>137</v>
      </c>
      <c r="S95" s="122">
        <v>5000</v>
      </c>
      <c r="T95" s="122"/>
      <c r="V95" s="120">
        <f t="shared" si="2"/>
        <v>100</v>
      </c>
    </row>
    <row r="96" spans="2:22" s="116" customFormat="1" ht="11.25" customHeight="1" x14ac:dyDescent="0.3"/>
    <row r="97" spans="2:22" ht="13.5" customHeight="1" x14ac:dyDescent="0.3">
      <c r="G97" s="123" t="s">
        <v>146</v>
      </c>
      <c r="I97" s="113" t="s">
        <v>147</v>
      </c>
      <c r="J97" s="113"/>
      <c r="K97" s="113"/>
      <c r="M97" s="124" t="s">
        <v>136</v>
      </c>
      <c r="N97" s="124"/>
      <c r="P97" s="115">
        <v>5000</v>
      </c>
      <c r="Q97" s="125" t="s">
        <v>137</v>
      </c>
      <c r="S97" s="114">
        <v>5000</v>
      </c>
      <c r="T97" s="114"/>
      <c r="V97" s="115">
        <f t="shared" si="2"/>
        <v>100</v>
      </c>
    </row>
    <row r="98" spans="2:22" ht="13.5" customHeight="1" x14ac:dyDescent="0.3">
      <c r="C98" s="84" t="s">
        <v>167</v>
      </c>
      <c r="D98" s="84"/>
      <c r="E98" s="84"/>
      <c r="G98" s="123" t="s">
        <v>160</v>
      </c>
      <c r="I98" s="113" t="s">
        <v>100</v>
      </c>
      <c r="J98" s="113"/>
      <c r="K98" s="113"/>
      <c r="M98" s="124" t="s">
        <v>136</v>
      </c>
      <c r="N98" s="124"/>
      <c r="P98" s="115">
        <v>5000</v>
      </c>
      <c r="Q98" s="125" t="s">
        <v>137</v>
      </c>
      <c r="S98" s="114">
        <v>5000</v>
      </c>
      <c r="T98" s="114"/>
      <c r="V98" s="115">
        <f t="shared" si="2"/>
        <v>100</v>
      </c>
    </row>
    <row r="99" spans="2:22" ht="13.5" customHeight="1" x14ac:dyDescent="0.3">
      <c r="C99" s="84" t="s">
        <v>167</v>
      </c>
      <c r="D99" s="84"/>
      <c r="E99" s="84"/>
      <c r="G99" s="123">
        <v>3299</v>
      </c>
      <c r="I99" s="91" t="s">
        <v>100</v>
      </c>
      <c r="J99" s="91"/>
      <c r="K99" s="91"/>
      <c r="M99" s="124" t="s">
        <v>136</v>
      </c>
      <c r="N99" s="124"/>
      <c r="P99" s="115">
        <v>0</v>
      </c>
      <c r="Q99" s="125" t="s">
        <v>137</v>
      </c>
      <c r="S99" s="114">
        <v>5000</v>
      </c>
      <c r="T99" s="114"/>
      <c r="V99" s="115"/>
    </row>
    <row r="100" spans="2:22" ht="12.6" customHeight="1" x14ac:dyDescent="0.3">
      <c r="B100" s="113" t="s">
        <v>131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P100" s="115">
        <v>3500</v>
      </c>
      <c r="Q100" s="115">
        <v>3500</v>
      </c>
      <c r="S100" s="114">
        <v>2528.4899999999998</v>
      </c>
      <c r="T100" s="114"/>
      <c r="V100" s="115">
        <f t="shared" si="2"/>
        <v>72.242571428571424</v>
      </c>
    </row>
    <row r="101" spans="2:22" s="116" customFormat="1" ht="13.5" customHeight="1" x14ac:dyDescent="0.3">
      <c r="G101" s="117" t="s">
        <v>134</v>
      </c>
      <c r="I101" s="118" t="s">
        <v>135</v>
      </c>
      <c r="J101" s="118"/>
      <c r="K101" s="118"/>
      <c r="M101" s="119" t="s">
        <v>136</v>
      </c>
      <c r="N101" s="119"/>
      <c r="P101" s="120">
        <v>3500</v>
      </c>
      <c r="Q101" s="121" t="s">
        <v>137</v>
      </c>
      <c r="S101" s="122">
        <v>2528.4899999999998</v>
      </c>
      <c r="T101" s="122"/>
      <c r="V101" s="120">
        <f t="shared" si="2"/>
        <v>72.242571428571424</v>
      </c>
    </row>
    <row r="102" spans="2:22" s="116" customFormat="1" ht="11.25" customHeight="1" x14ac:dyDescent="0.3"/>
    <row r="103" spans="2:22" ht="13.5" customHeight="1" x14ac:dyDescent="0.3">
      <c r="G103" s="123" t="s">
        <v>146</v>
      </c>
      <c r="I103" s="113" t="s">
        <v>147</v>
      </c>
      <c r="J103" s="113"/>
      <c r="K103" s="113"/>
      <c r="M103" s="124" t="s">
        <v>136</v>
      </c>
      <c r="N103" s="124"/>
      <c r="P103" s="115">
        <v>3500</v>
      </c>
      <c r="Q103" s="125" t="s">
        <v>137</v>
      </c>
      <c r="S103" s="114">
        <v>2528.4899999999998</v>
      </c>
      <c r="T103" s="114"/>
      <c r="V103" s="115">
        <f t="shared" si="2"/>
        <v>72.242571428571424</v>
      </c>
    </row>
    <row r="104" spans="2:22" ht="13.5" customHeight="1" x14ac:dyDescent="0.3">
      <c r="C104" s="84" t="s">
        <v>167</v>
      </c>
      <c r="D104" s="84"/>
      <c r="E104" s="84"/>
      <c r="G104" s="123" t="s">
        <v>160</v>
      </c>
      <c r="I104" s="113" t="s">
        <v>100</v>
      </c>
      <c r="J104" s="113"/>
      <c r="K104" s="113"/>
      <c r="M104" s="124" t="s">
        <v>136</v>
      </c>
      <c r="N104" s="124"/>
      <c r="P104" s="115">
        <v>3500</v>
      </c>
      <c r="Q104" s="125" t="s">
        <v>137</v>
      </c>
      <c r="S104" s="114">
        <v>2528.4899999999998</v>
      </c>
      <c r="T104" s="114"/>
      <c r="V104" s="115">
        <f t="shared" si="2"/>
        <v>72.242571428571424</v>
      </c>
    </row>
    <row r="105" spans="2:22" ht="13.5" customHeight="1" x14ac:dyDescent="0.3">
      <c r="C105" s="84" t="s">
        <v>167</v>
      </c>
      <c r="D105" s="84"/>
      <c r="E105" s="84"/>
      <c r="G105" s="123">
        <v>3299</v>
      </c>
      <c r="I105" s="113" t="s">
        <v>100</v>
      </c>
      <c r="J105" s="113"/>
      <c r="K105" s="113"/>
      <c r="M105" s="124" t="s">
        <v>136</v>
      </c>
      <c r="N105" s="124"/>
      <c r="P105" s="115"/>
      <c r="Q105" s="125" t="s">
        <v>137</v>
      </c>
      <c r="S105" s="114">
        <v>2528.4899999999998</v>
      </c>
      <c r="T105" s="114"/>
      <c r="V105" s="115"/>
    </row>
    <row r="106" spans="2:22" s="110" customFormat="1" ht="13.5" customHeight="1" x14ac:dyDescent="0.3">
      <c r="B106" s="109" t="s">
        <v>168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P106" s="111">
        <v>5000</v>
      </c>
      <c r="Q106" s="111">
        <v>5000</v>
      </c>
      <c r="S106" s="112">
        <v>4371.24</v>
      </c>
      <c r="T106" s="112"/>
      <c r="V106" s="111">
        <f t="shared" si="2"/>
        <v>87.424799999999991</v>
      </c>
    </row>
    <row r="107" spans="2:22" s="110" customFormat="1" ht="0.75" customHeight="1" x14ac:dyDescent="0.3">
      <c r="V107" s="110" t="e">
        <f t="shared" si="2"/>
        <v>#DIV/0!</v>
      </c>
    </row>
    <row r="108" spans="2:22" ht="13.2" x14ac:dyDescent="0.3">
      <c r="B108" s="113" t="s">
        <v>132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P108" s="114">
        <v>5000</v>
      </c>
      <c r="Q108" s="114">
        <v>5000</v>
      </c>
      <c r="S108" s="114">
        <v>4371.24</v>
      </c>
      <c r="T108" s="114"/>
      <c r="V108" s="115">
        <f t="shared" si="2"/>
        <v>87.424799999999991</v>
      </c>
    </row>
    <row r="109" spans="2:22" s="116" customFormat="1" ht="0.75" customHeight="1" x14ac:dyDescent="0.3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P109" s="114"/>
      <c r="Q109" s="114"/>
      <c r="S109" s="114"/>
      <c r="T109" s="114"/>
      <c r="V109" s="116" t="e">
        <f t="shared" si="2"/>
        <v>#DIV/0!</v>
      </c>
    </row>
    <row r="110" spans="2:22" s="116" customFormat="1" ht="13.5" customHeight="1" x14ac:dyDescent="0.3">
      <c r="G110" s="117" t="s">
        <v>169</v>
      </c>
      <c r="I110" s="118" t="s">
        <v>170</v>
      </c>
      <c r="J110" s="118"/>
      <c r="K110" s="118"/>
      <c r="M110" s="119" t="s">
        <v>136</v>
      </c>
      <c r="N110" s="119"/>
      <c r="P110" s="120">
        <v>5000</v>
      </c>
      <c r="Q110" s="121" t="s">
        <v>137</v>
      </c>
      <c r="S110" s="122">
        <v>4371.24</v>
      </c>
      <c r="T110" s="122"/>
      <c r="V110" s="120">
        <f t="shared" si="2"/>
        <v>87.424799999999991</v>
      </c>
    </row>
    <row r="111" spans="2:22" s="116" customFormat="1" ht="11.25" customHeight="1" x14ac:dyDescent="0.3"/>
    <row r="112" spans="2:22" ht="13.5" customHeight="1" x14ac:dyDescent="0.3">
      <c r="G112" s="123" t="s">
        <v>171</v>
      </c>
      <c r="I112" s="113" t="s">
        <v>172</v>
      </c>
      <c r="J112" s="113"/>
      <c r="K112" s="113"/>
      <c r="M112" s="124" t="s">
        <v>136</v>
      </c>
      <c r="N112" s="124"/>
      <c r="P112" s="115">
        <v>5000</v>
      </c>
      <c r="Q112" s="125" t="s">
        <v>137</v>
      </c>
      <c r="S112" s="114">
        <v>4371.24</v>
      </c>
      <c r="T112" s="114"/>
      <c r="V112" s="115">
        <f t="shared" si="2"/>
        <v>87.424799999999991</v>
      </c>
    </row>
    <row r="113" spans="3:22" ht="13.5" customHeight="1" x14ac:dyDescent="0.3">
      <c r="C113" s="84" t="s">
        <v>173</v>
      </c>
      <c r="D113" s="84"/>
      <c r="E113" s="84"/>
      <c r="G113" s="123" t="s">
        <v>174</v>
      </c>
      <c r="I113" s="113" t="s">
        <v>22</v>
      </c>
      <c r="J113" s="113"/>
      <c r="K113" s="113"/>
      <c r="M113" s="124" t="s">
        <v>136</v>
      </c>
      <c r="N113" s="124"/>
      <c r="P113" s="115">
        <v>5000</v>
      </c>
      <c r="Q113" s="125" t="s">
        <v>137</v>
      </c>
      <c r="S113" s="114">
        <v>4371.24</v>
      </c>
      <c r="T113" s="114"/>
      <c r="V113" s="115">
        <f t="shared" si="2"/>
        <v>87.424799999999991</v>
      </c>
    </row>
    <row r="114" spans="3:22" ht="13.5" customHeight="1" x14ac:dyDescent="0.3">
      <c r="C114" s="84" t="s">
        <v>173</v>
      </c>
      <c r="D114" s="84"/>
      <c r="E114" s="84"/>
      <c r="G114" s="123">
        <v>4221</v>
      </c>
      <c r="I114" s="113" t="s">
        <v>78</v>
      </c>
      <c r="J114" s="113"/>
      <c r="K114" s="113"/>
      <c r="M114" s="124" t="s">
        <v>136</v>
      </c>
      <c r="N114" s="124"/>
      <c r="P114" s="115"/>
      <c r="Q114" s="125" t="s">
        <v>137</v>
      </c>
      <c r="S114" s="114">
        <v>2181.25</v>
      </c>
      <c r="T114" s="114"/>
      <c r="V114" s="115"/>
    </row>
    <row r="115" spans="3:22" ht="13.5" customHeight="1" x14ac:dyDescent="0.3">
      <c r="C115" s="84" t="s">
        <v>173</v>
      </c>
      <c r="D115" s="84"/>
      <c r="E115" s="84"/>
      <c r="G115" s="123">
        <v>4227</v>
      </c>
      <c r="I115" s="113" t="s">
        <v>79</v>
      </c>
      <c r="J115" s="113"/>
      <c r="K115" s="113"/>
      <c r="M115" s="124" t="s">
        <v>136</v>
      </c>
      <c r="N115" s="124"/>
      <c r="P115" s="115"/>
      <c r="Q115" s="125" t="s">
        <v>137</v>
      </c>
      <c r="S115" s="114">
        <v>2189.9899999999998</v>
      </c>
      <c r="T115" s="114"/>
      <c r="V115" s="115"/>
    </row>
    <row r="116" spans="3:22" ht="21" customHeight="1" x14ac:dyDescent="0.3"/>
    <row r="117" spans="3:22" ht="6" customHeight="1" x14ac:dyDescent="0.3"/>
    <row r="118" spans="3:22" ht="13.5" customHeight="1" x14ac:dyDescent="0.3">
      <c r="T118" s="134"/>
      <c r="U118" s="134"/>
      <c r="V118" s="134"/>
    </row>
    <row r="119" spans="3:22" ht="15.75" customHeight="1" x14ac:dyDescent="0.3">
      <c r="D119" s="84" t="s">
        <v>175</v>
      </c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</row>
    <row r="121" spans="3:22" ht="12.75" customHeight="1" x14ac:dyDescent="0.3">
      <c r="D121" s="83" t="s">
        <v>176</v>
      </c>
    </row>
    <row r="122" spans="3:22" ht="12.75" customHeight="1" x14ac:dyDescent="0.3">
      <c r="D122" s="83" t="s">
        <v>177</v>
      </c>
      <c r="Q122" s="83" t="s">
        <v>178</v>
      </c>
    </row>
    <row r="126" spans="3:22" ht="12.75" customHeight="1" x14ac:dyDescent="0.3">
      <c r="Q126" s="85" t="s">
        <v>179</v>
      </c>
      <c r="R126" s="85"/>
      <c r="S126" s="85"/>
      <c r="T126" s="135"/>
      <c r="U126" s="135"/>
      <c r="V126" s="135"/>
    </row>
  </sheetData>
  <mergeCells count="244">
    <mergeCell ref="Q126:S126"/>
    <mergeCell ref="C115:E115"/>
    <mergeCell ref="I115:K115"/>
    <mergeCell ref="M115:N115"/>
    <mergeCell ref="S115:T115"/>
    <mergeCell ref="T118:V118"/>
    <mergeCell ref="D119:V119"/>
    <mergeCell ref="C113:E113"/>
    <mergeCell ref="I113:K113"/>
    <mergeCell ref="M113:N113"/>
    <mergeCell ref="S113:T113"/>
    <mergeCell ref="C114:E114"/>
    <mergeCell ref="I114:K114"/>
    <mergeCell ref="M114:N114"/>
    <mergeCell ref="S114:T114"/>
    <mergeCell ref="I110:K110"/>
    <mergeCell ref="M110:N110"/>
    <mergeCell ref="S110:T110"/>
    <mergeCell ref="I112:K112"/>
    <mergeCell ref="M112:N112"/>
    <mergeCell ref="S112:T112"/>
    <mergeCell ref="B106:N106"/>
    <mergeCell ref="S106:T106"/>
    <mergeCell ref="B108:N109"/>
    <mergeCell ref="P108:P109"/>
    <mergeCell ref="Q108:Q109"/>
    <mergeCell ref="S108:T109"/>
    <mergeCell ref="C104:E104"/>
    <mergeCell ref="I104:K104"/>
    <mergeCell ref="M104:N104"/>
    <mergeCell ref="S104:T104"/>
    <mergeCell ref="C105:E105"/>
    <mergeCell ref="I105:K105"/>
    <mergeCell ref="M105:N105"/>
    <mergeCell ref="S105:T105"/>
    <mergeCell ref="B100:N100"/>
    <mergeCell ref="S100:T100"/>
    <mergeCell ref="I101:K101"/>
    <mergeCell ref="M101:N101"/>
    <mergeCell ref="S101:T101"/>
    <mergeCell ref="I103:K103"/>
    <mergeCell ref="M103:N103"/>
    <mergeCell ref="S103:T103"/>
    <mergeCell ref="C98:E98"/>
    <mergeCell ref="I98:K98"/>
    <mergeCell ref="M98:N98"/>
    <mergeCell ref="S98:T98"/>
    <mergeCell ref="C99:E99"/>
    <mergeCell ref="M99:N99"/>
    <mergeCell ref="S99:T99"/>
    <mergeCell ref="B94:N94"/>
    <mergeCell ref="S94:T94"/>
    <mergeCell ref="I95:K95"/>
    <mergeCell ref="M95:N95"/>
    <mergeCell ref="S95:T95"/>
    <mergeCell ref="I97:K97"/>
    <mergeCell ref="M97:N97"/>
    <mergeCell ref="S97:T97"/>
    <mergeCell ref="C91:E91"/>
    <mergeCell ref="I91:K91"/>
    <mergeCell ref="M91:N91"/>
    <mergeCell ref="S91:T91"/>
    <mergeCell ref="S92:T92"/>
    <mergeCell ref="B93:N93"/>
    <mergeCell ref="S93:T93"/>
    <mergeCell ref="B87:N88"/>
    <mergeCell ref="P87:P88"/>
    <mergeCell ref="Q87:Q88"/>
    <mergeCell ref="S87:T88"/>
    <mergeCell ref="I89:K89"/>
    <mergeCell ref="M89:N89"/>
    <mergeCell ref="S89:T89"/>
    <mergeCell ref="C85:E85"/>
    <mergeCell ref="I85:K85"/>
    <mergeCell ref="M85:N85"/>
    <mergeCell ref="S85:T85"/>
    <mergeCell ref="C86:E86"/>
    <mergeCell ref="I86:K86"/>
    <mergeCell ref="M86:N86"/>
    <mergeCell ref="S86:T86"/>
    <mergeCell ref="M81:N81"/>
    <mergeCell ref="S81:T81"/>
    <mergeCell ref="I82:K82"/>
    <mergeCell ref="M82:N82"/>
    <mergeCell ref="S82:T82"/>
    <mergeCell ref="I84:K84"/>
    <mergeCell ref="M84:N84"/>
    <mergeCell ref="S84:T84"/>
    <mergeCell ref="S78:T78"/>
    <mergeCell ref="I79:K79"/>
    <mergeCell ref="M79:N79"/>
    <mergeCell ref="S79:T79"/>
    <mergeCell ref="I80:K80"/>
    <mergeCell ref="M80:N80"/>
    <mergeCell ref="S80:T80"/>
    <mergeCell ref="C75:E75"/>
    <mergeCell ref="I75:K75"/>
    <mergeCell ref="M75:N75"/>
    <mergeCell ref="S75:T75"/>
    <mergeCell ref="S76:T76"/>
    <mergeCell ref="S77:T77"/>
    <mergeCell ref="S69:T69"/>
    <mergeCell ref="S70:T70"/>
    <mergeCell ref="S71:T71"/>
    <mergeCell ref="S72:T72"/>
    <mergeCell ref="S73:T73"/>
    <mergeCell ref="S74:T74"/>
    <mergeCell ref="S65:T65"/>
    <mergeCell ref="S66:T66"/>
    <mergeCell ref="S67:T67"/>
    <mergeCell ref="C68:E68"/>
    <mergeCell ref="I68:K68"/>
    <mergeCell ref="M68:N68"/>
    <mergeCell ref="S68:T68"/>
    <mergeCell ref="C62:E62"/>
    <mergeCell ref="I62:K62"/>
    <mergeCell ref="M62:N62"/>
    <mergeCell ref="S62:T62"/>
    <mergeCell ref="S63:T63"/>
    <mergeCell ref="S64:T64"/>
    <mergeCell ref="I59:K59"/>
    <mergeCell ref="M59:N59"/>
    <mergeCell ref="S59:T59"/>
    <mergeCell ref="I61:K61"/>
    <mergeCell ref="M61:N61"/>
    <mergeCell ref="S61:T61"/>
    <mergeCell ref="S55:T55"/>
    <mergeCell ref="C56:E56"/>
    <mergeCell ref="I56:K56"/>
    <mergeCell ref="M56:N56"/>
    <mergeCell ref="S56:T56"/>
    <mergeCell ref="B57:N58"/>
    <mergeCell ref="P57:P58"/>
    <mergeCell ref="Q57:Q58"/>
    <mergeCell ref="S57:T58"/>
    <mergeCell ref="S51:T51"/>
    <mergeCell ref="S52:T52"/>
    <mergeCell ref="S53:T53"/>
    <mergeCell ref="C54:E54"/>
    <mergeCell ref="I54:K54"/>
    <mergeCell ref="M54:N54"/>
    <mergeCell ref="S54:T54"/>
    <mergeCell ref="S48:T48"/>
    <mergeCell ref="S49:T49"/>
    <mergeCell ref="C50:E50"/>
    <mergeCell ref="I50:K50"/>
    <mergeCell ref="M50:N50"/>
    <mergeCell ref="S50:T50"/>
    <mergeCell ref="I46:K46"/>
    <mergeCell ref="M46:N46"/>
    <mergeCell ref="S46:T46"/>
    <mergeCell ref="C47:E47"/>
    <mergeCell ref="I47:K47"/>
    <mergeCell ref="M47:N47"/>
    <mergeCell ref="S47:T47"/>
    <mergeCell ref="B41:N41"/>
    <mergeCell ref="S41:T41"/>
    <mergeCell ref="B43:N43"/>
    <mergeCell ref="S43:T43"/>
    <mergeCell ref="I44:K44"/>
    <mergeCell ref="M44:N44"/>
    <mergeCell ref="S44:T44"/>
    <mergeCell ref="C39:E39"/>
    <mergeCell ref="I39:K39"/>
    <mergeCell ref="M39:N39"/>
    <mergeCell ref="S39:T39"/>
    <mergeCell ref="C40:E40"/>
    <mergeCell ref="I40:K40"/>
    <mergeCell ref="M40:N40"/>
    <mergeCell ref="S40:T40"/>
    <mergeCell ref="I36:K36"/>
    <mergeCell ref="M36:N36"/>
    <mergeCell ref="S36:T36"/>
    <mergeCell ref="I38:K38"/>
    <mergeCell ref="M38:N38"/>
    <mergeCell ref="S38:T38"/>
    <mergeCell ref="C33:E33"/>
    <mergeCell ref="I33:K33"/>
    <mergeCell ref="M33:N33"/>
    <mergeCell ref="S33:T33"/>
    <mergeCell ref="B34:N35"/>
    <mergeCell ref="P34:P35"/>
    <mergeCell ref="Q34:Q35"/>
    <mergeCell ref="S34:T35"/>
    <mergeCell ref="I31:K31"/>
    <mergeCell ref="M31:N31"/>
    <mergeCell ref="S31:T31"/>
    <mergeCell ref="C32:E32"/>
    <mergeCell ref="I32:K32"/>
    <mergeCell ref="M32:N32"/>
    <mergeCell ref="S32:T32"/>
    <mergeCell ref="S28:T28"/>
    <mergeCell ref="C29:E29"/>
    <mergeCell ref="I29:K29"/>
    <mergeCell ref="M29:N29"/>
    <mergeCell ref="S29:T29"/>
    <mergeCell ref="S30:T30"/>
    <mergeCell ref="C25:E25"/>
    <mergeCell ref="I25:K25"/>
    <mergeCell ref="M25:N25"/>
    <mergeCell ref="S25:T25"/>
    <mergeCell ref="S26:T26"/>
    <mergeCell ref="C27:E27"/>
    <mergeCell ref="I27:K27"/>
    <mergeCell ref="M27:N27"/>
    <mergeCell ref="S27:T27"/>
    <mergeCell ref="I22:K22"/>
    <mergeCell ref="M22:N22"/>
    <mergeCell ref="S22:T22"/>
    <mergeCell ref="I24:K24"/>
    <mergeCell ref="M24:N24"/>
    <mergeCell ref="S24:T24"/>
    <mergeCell ref="C16:I16"/>
    <mergeCell ref="S16:T16"/>
    <mergeCell ref="S17:T17"/>
    <mergeCell ref="B18:N18"/>
    <mergeCell ref="S18:T18"/>
    <mergeCell ref="B20:N21"/>
    <mergeCell ref="P20:P21"/>
    <mergeCell ref="Q20:Q21"/>
    <mergeCell ref="S20:T21"/>
    <mergeCell ref="C13:I13"/>
    <mergeCell ref="S13:T13"/>
    <mergeCell ref="C14:I14"/>
    <mergeCell ref="S14:T14"/>
    <mergeCell ref="C15:I15"/>
    <mergeCell ref="S15:T15"/>
    <mergeCell ref="O9:P9"/>
    <mergeCell ref="B10:N10"/>
    <mergeCell ref="S10:T10"/>
    <mergeCell ref="B11:N11"/>
    <mergeCell ref="S11:T11"/>
    <mergeCell ref="C12:N12"/>
    <mergeCell ref="S12:T12"/>
    <mergeCell ref="C1:V1"/>
    <mergeCell ref="C3:V3"/>
    <mergeCell ref="J5:N5"/>
    <mergeCell ref="S5:T5"/>
    <mergeCell ref="C7:E8"/>
    <mergeCell ref="G7:G8"/>
    <mergeCell ref="I7:J8"/>
    <mergeCell ref="L7:N8"/>
    <mergeCell ref="R7:T8"/>
    <mergeCell ref="U7:X8"/>
  </mergeCells>
  <pageMargins left="0.78749999999999998" right="0.39374999999999999" top="0.39374999999999999" bottom="0.39374999999999999" header="0" footer="0"/>
  <pageSetup paperSize="9" scale="94" fitToWidth="0" fitToHeight="0" orientation="landscape" horizontalDpi="300" verticalDpi="300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Izvršenje 12 2021 opći dio</vt:lpstr>
      <vt:lpstr>2021 posebni dio</vt:lpstr>
      <vt:lpstr>izvršenje 12 2022 opći dio</vt:lpstr>
      <vt:lpstr>2022 posebni dio</vt:lpstr>
      <vt:lpstr>'2021 posebni dio'!Podrucje_ispisa</vt:lpstr>
      <vt:lpstr>'2022 posebni dio'!Podrucje_ispisa</vt:lpstr>
      <vt:lpstr>'Izvršenje 12 2021 opći dio'!Podrucje_ispisa</vt:lpstr>
      <vt:lpstr>'izvršenje 12 2022 opći dio'!Podrucje_ispisa</vt:lpstr>
    </vt:vector>
  </TitlesOfParts>
  <Company>Vrtić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Dječji</dc:creator>
  <cp:lastModifiedBy>dv-ko</cp:lastModifiedBy>
  <cp:lastPrinted>2023-03-16T13:14:49Z</cp:lastPrinted>
  <dcterms:created xsi:type="dcterms:W3CDTF">2006-09-03T16:19:32Z</dcterms:created>
  <dcterms:modified xsi:type="dcterms:W3CDTF">2023-05-02T19:13:49Z</dcterms:modified>
</cp:coreProperties>
</file>